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740" windowWidth="18700" windowHeight="14340" tabRatio="500" activeTab="0"/>
  </bookViews>
  <sheets>
    <sheet name="ALL" sheetId="1" r:id="rId1"/>
    <sheet name="Sheet1" sheetId="2" r:id="rId2"/>
    <sheet name="Sheet2" sheetId="3" r:id="rId3"/>
    <sheet name="Sheet3" sheetId="4" r:id="rId4"/>
  </sheets>
  <definedNames>
    <definedName name="_xlnm.Print_Titles" localSheetId="0">'ALL'!$1:$1</definedName>
  </definedNames>
  <calcPr fullCalcOnLoad="1"/>
</workbook>
</file>

<file path=xl/sharedStrings.xml><?xml version="1.0" encoding="utf-8"?>
<sst xmlns="http://schemas.openxmlformats.org/spreadsheetml/2006/main" count="4063" uniqueCount="1611">
  <si>
    <t>UBSS? With faunal remains</t>
  </si>
  <si>
    <t>juvenile</t>
  </si>
  <si>
    <t>talus</t>
  </si>
  <si>
    <t>fragment; probably human</t>
  </si>
  <si>
    <t>photo</t>
  </si>
  <si>
    <t>lateral view of Skull no. 1</t>
  </si>
  <si>
    <t>M1.11/201.1</t>
  </si>
  <si>
    <t>vertical view of Skull no. 1</t>
  </si>
  <si>
    <t>M1.11/201.2</t>
  </si>
  <si>
    <t>restoration of face of Skull no. 1 by E Fawcett</t>
  </si>
  <si>
    <t>M1.11/201.3</t>
  </si>
  <si>
    <t>outlines of Skull no. 1 &amp; Cheddar Man</t>
  </si>
  <si>
    <t>M1.11/246</t>
  </si>
  <si>
    <t>harpoon, flints and shells</t>
  </si>
  <si>
    <t>total elements present with assigned numbers</t>
  </si>
  <si>
    <t>cranial fragments all labelled 'M1.11/245'</t>
  </si>
  <si>
    <t>cranial fragments labelled M1.11/338</t>
  </si>
  <si>
    <t>cranial fragments labelled M1.11/345</t>
  </si>
  <si>
    <t>cranial fragments labelled M1.11/375</t>
  </si>
  <si>
    <t>phalanges labelled M1.13/339</t>
  </si>
  <si>
    <t>phalanges labelled M1.13/340</t>
  </si>
  <si>
    <t>phalanges labelled M1.13/344</t>
  </si>
  <si>
    <t>phalanges labelled M1.13/345</t>
  </si>
  <si>
    <t>phalanges labelled M1.13/356</t>
  </si>
  <si>
    <t>phalanges labelled M1.13/360</t>
  </si>
  <si>
    <t>phalanges labelled M1.14/318</t>
  </si>
  <si>
    <t>phalanges labelled M1.14/319</t>
  </si>
  <si>
    <t>phalanges labelled M1.14/325</t>
  </si>
  <si>
    <t>=</t>
  </si>
  <si>
    <t>TOTAL ELEMENTS PRESENT</t>
  </si>
  <si>
    <t>Elements re-identified as faunal</t>
  </si>
  <si>
    <t>M1.14/128</t>
  </si>
  <si>
    <t>femoral head; faunal?</t>
  </si>
  <si>
    <t>M1.14/343</t>
  </si>
  <si>
    <t>long bone shaft?</t>
  </si>
  <si>
    <t>identification uncertain; non-human?</t>
  </si>
  <si>
    <t>M1.15/6</t>
  </si>
  <si>
    <t>longbone fragment</t>
  </si>
  <si>
    <t>NOT HUMAN</t>
  </si>
  <si>
    <t>M1.11/158</t>
  </si>
  <si>
    <r>
      <t>originally identified as L M2;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>in vivo</t>
    </r>
    <r>
      <rPr>
        <sz val="10"/>
        <rFont val="Times"/>
        <family val="0"/>
      </rPr>
      <t xml:space="preserve"> fracture? </t>
    </r>
  </si>
  <si>
    <r>
      <t>conjoins with M1.14/62; '</t>
    </r>
    <r>
      <rPr>
        <strike/>
        <sz val="10"/>
        <rFont val="Times"/>
        <family val="0"/>
      </rPr>
      <t>faint tectiform design proximal end</t>
    </r>
    <r>
      <rPr>
        <sz val="10"/>
        <rFont val="Times"/>
        <family val="0"/>
      </rPr>
      <t>'; heavily eroded</t>
    </r>
  </si>
  <si>
    <r>
      <t>child of 3-4 yrs.</t>
    </r>
    <r>
      <rPr>
        <sz val="10"/>
        <rFont val="Times"/>
        <family val="0"/>
      </rPr>
      <t xml:space="preserve">  Not human; fox</t>
    </r>
  </si>
  <si>
    <t>11 elements; unburnt</t>
  </si>
  <si>
    <t>M1.14/321</t>
  </si>
  <si>
    <t>M1.14/322</t>
  </si>
  <si>
    <t>M1.14/324</t>
  </si>
  <si>
    <t>has been sampled in past</t>
  </si>
  <si>
    <t>M1.14/325</t>
  </si>
  <si>
    <t>phalanges/metatarsal frags.</t>
  </si>
  <si>
    <t>7 fragments</t>
  </si>
  <si>
    <t>M1.14/326</t>
  </si>
  <si>
    <t>M1.14/327</t>
  </si>
  <si>
    <t>M1.14/328</t>
  </si>
  <si>
    <t>M1.14/329</t>
  </si>
  <si>
    <t>M1.14/330</t>
  </si>
  <si>
    <t>M1.14/331</t>
  </si>
  <si>
    <t>M1.14/332</t>
  </si>
  <si>
    <t>M1.14/333</t>
  </si>
  <si>
    <t>M1.14/334</t>
  </si>
  <si>
    <t>M1.14/335</t>
  </si>
  <si>
    <t>M1.14/336</t>
  </si>
  <si>
    <t>M1.14/337</t>
  </si>
  <si>
    <t>M1.14/338</t>
  </si>
  <si>
    <t>M1.14/339</t>
  </si>
  <si>
    <t>M1.14/340</t>
  </si>
  <si>
    <t>M1.14/341</t>
  </si>
  <si>
    <t>gracile; very eroded</t>
  </si>
  <si>
    <t>M1.14/342</t>
  </si>
  <si>
    <t>innominate fragment</t>
  </si>
  <si>
    <t>M1.14/344</t>
  </si>
  <si>
    <t>acetabulum</t>
  </si>
  <si>
    <t>M1.14/345</t>
  </si>
  <si>
    <t>M1.14/346</t>
  </si>
  <si>
    <t>infant; prox. 3/4, missing proximal end</t>
  </si>
  <si>
    <t>M1.14/347</t>
  </si>
  <si>
    <t>tarsal, cuboid</t>
  </si>
  <si>
    <t>M1.14/348</t>
  </si>
  <si>
    <t>tarsal, lateral cuneiform</t>
  </si>
  <si>
    <t>M1.14/349</t>
  </si>
  <si>
    <t>larger element than M1.14/348</t>
  </si>
  <si>
    <t>M1.14/350</t>
  </si>
  <si>
    <t>M1.14/351</t>
  </si>
  <si>
    <t>M1.14/352</t>
  </si>
  <si>
    <t>M1.14/353</t>
  </si>
  <si>
    <t>M1.14/354</t>
  </si>
  <si>
    <t>M1.14/355</t>
  </si>
  <si>
    <t>M1.14/356</t>
  </si>
  <si>
    <t>M1.14/357</t>
  </si>
  <si>
    <t>M1.14/358</t>
  </si>
  <si>
    <t>M1.14/359</t>
  </si>
  <si>
    <t>M1.14/360</t>
  </si>
  <si>
    <t>M1.14/361</t>
  </si>
  <si>
    <t>M1.14/362</t>
  </si>
  <si>
    <t>gnawed</t>
  </si>
  <si>
    <t>M1.14/363</t>
  </si>
  <si>
    <t>metatarsal, head</t>
  </si>
  <si>
    <t>M1.14/364</t>
  </si>
  <si>
    <t>M1.14/365</t>
  </si>
  <si>
    <t>M1.14/366</t>
  </si>
  <si>
    <t>M1.14/367</t>
  </si>
  <si>
    <t>M1.14/368</t>
  </si>
  <si>
    <t>M1.15/1</t>
  </si>
  <si>
    <t>phalanx, human?</t>
  </si>
  <si>
    <t>M1.15/2</t>
  </si>
  <si>
    <t>M1.15/3</t>
  </si>
  <si>
    <t>M1.15/4</t>
  </si>
  <si>
    <t>M1.15/5</t>
  </si>
  <si>
    <t>ulna, midshaft third</t>
  </si>
  <si>
    <t>joins M1.13/25</t>
  </si>
  <si>
    <t>M1.15/7</t>
  </si>
  <si>
    <t>femur, shaft fragment, human?</t>
  </si>
  <si>
    <t>M1.15/8</t>
  </si>
  <si>
    <t>radius/ulna fragment, human?</t>
  </si>
  <si>
    <t>M1.15/9</t>
  </si>
  <si>
    <t>vertebra fragment, human?</t>
  </si>
  <si>
    <t>M1.15/12</t>
  </si>
  <si>
    <t>M1.15/22</t>
  </si>
  <si>
    <t>radius, distal end fragment</t>
  </si>
  <si>
    <t>M1.15/57</t>
  </si>
  <si>
    <t>cranial, oribtal fragment?</t>
  </si>
  <si>
    <t>M1.15/58</t>
  </si>
  <si>
    <t>M1.15/59</t>
  </si>
  <si>
    <t>M1.15/60</t>
  </si>
  <si>
    <t>ADDITIONAL ELEMENTS ATTRIBUTED TO AVELINE'S HOLE</t>
  </si>
  <si>
    <t>A.H. 9, 174</t>
  </si>
  <si>
    <t>cranium</t>
  </si>
  <si>
    <t>unknown, '174' written on frontal</t>
  </si>
  <si>
    <t>presumed to be from Aveline's Hole; adult F?; caries</t>
  </si>
  <si>
    <t>mandible</t>
  </si>
  <si>
    <t>unknown, '174' written on element</t>
  </si>
  <si>
    <t>match with cranium is reasonably good; 3-4 caries</t>
  </si>
  <si>
    <t>E11.6/257</t>
  </si>
  <si>
    <t>cranium, A.H. 1; Buckland's 'O'</t>
  </si>
  <si>
    <t>unknown</t>
  </si>
  <si>
    <t>probable male on morphology</t>
  </si>
  <si>
    <t>NHM</t>
  </si>
  <si>
    <t>EM 504</t>
  </si>
  <si>
    <t>presented by B Bright 1873</t>
  </si>
  <si>
    <t>older individual based on tooth wear</t>
  </si>
  <si>
    <t>EM 505</t>
  </si>
  <si>
    <t>middle/older adult (3/4 dentine)</t>
  </si>
  <si>
    <t>EM 506</t>
  </si>
  <si>
    <t>erupted but largely unworn; possibly M2? Unlikely as 2 contact facets present</t>
  </si>
  <si>
    <t>EM 507</t>
  </si>
  <si>
    <t>vertebra, axis</t>
  </si>
  <si>
    <t xml:space="preserve">M1.14/16? </t>
  </si>
  <si>
    <t>platynemic; stalagmite adhering; joins frag from CXXXIX; large robust element; M?</t>
  </si>
  <si>
    <t>M1.14/120</t>
  </si>
  <si>
    <t>femur, proximal fragment</t>
  </si>
  <si>
    <t>'gnawed'?; very robust element; male; rounded x-section</t>
  </si>
  <si>
    <t>M1.14/121</t>
  </si>
  <si>
    <t>possible female based on max. length; squatting facets</t>
  </si>
  <si>
    <t>M1.14/122</t>
  </si>
  <si>
    <t>phalanx I, proxmial</t>
  </si>
  <si>
    <t>M1.14/123</t>
  </si>
  <si>
    <t>M1.14/124</t>
  </si>
  <si>
    <t>M1.14/125</t>
  </si>
  <si>
    <t>M1.14/126</t>
  </si>
  <si>
    <t>M1.14/127</t>
  </si>
  <si>
    <t>M1.14/129</t>
  </si>
  <si>
    <t>M1.14/130</t>
  </si>
  <si>
    <t>M1.14/131</t>
  </si>
  <si>
    <t>M1.14/132</t>
  </si>
  <si>
    <t>fibula, distal shaft 1/4</t>
  </si>
  <si>
    <t>joins with M1.14/109</t>
  </si>
  <si>
    <t>M1.14/133</t>
  </si>
  <si>
    <t>'trimming by human agency'; NO, this is erosional</t>
  </si>
  <si>
    <t>'J Musgrove'</t>
  </si>
  <si>
    <t>M1.14/134</t>
  </si>
  <si>
    <t>conjoins with M1.14/61</t>
  </si>
  <si>
    <t>M1.14/135</t>
  </si>
  <si>
    <t>M1.14/136</t>
  </si>
  <si>
    <t>CXXX = cave interior past roof niche</t>
  </si>
  <si>
    <t>'stalagmite; cutmarks claimed; sent to D Brothwell for 14C dating 1968' BM-471</t>
  </si>
  <si>
    <t>M1.14/137</t>
  </si>
  <si>
    <t>BLANK NUMBER?</t>
  </si>
  <si>
    <t>M1.14/138</t>
  </si>
  <si>
    <t>squatting facet</t>
  </si>
  <si>
    <t>M1.14/139</t>
  </si>
  <si>
    <t>M1.14/140</t>
  </si>
  <si>
    <t>M1.14/141</t>
  </si>
  <si>
    <t>M1.14/142</t>
  </si>
  <si>
    <t>tibia, distal shaft fragment</t>
  </si>
  <si>
    <t>'stalagmite; cutmarks?; sent to D Brothwell for 14C dating 1968'</t>
  </si>
  <si>
    <t>M1.14/143</t>
  </si>
  <si>
    <t>M1.14/144</t>
  </si>
  <si>
    <t>M1.14/145</t>
  </si>
  <si>
    <t>large element; some adhering stalagmite</t>
  </si>
  <si>
    <t>M1.14/146</t>
  </si>
  <si>
    <t>probable female based on size; squatting facets present</t>
  </si>
  <si>
    <t>M1.14/147</t>
  </si>
  <si>
    <t>M1.14/148</t>
  </si>
  <si>
    <t>M1.14/149</t>
  </si>
  <si>
    <t>larger element than M1.14/127</t>
  </si>
  <si>
    <t>M1.14/150</t>
  </si>
  <si>
    <t>M1.14/151</t>
  </si>
  <si>
    <t>M1.14/152</t>
  </si>
  <si>
    <t>tibia, proximal</t>
  </si>
  <si>
    <t>M1.14/153</t>
  </si>
  <si>
    <t>M1.14/154</t>
  </si>
  <si>
    <t>M1.14/155</t>
  </si>
  <si>
    <t>M1.14/300</t>
  </si>
  <si>
    <t>metatarsal V, proximal half</t>
  </si>
  <si>
    <t>M1.14/301</t>
  </si>
  <si>
    <t>M1.14/302</t>
  </si>
  <si>
    <t>CXXVII (II)</t>
  </si>
  <si>
    <t>M1.14/303</t>
  </si>
  <si>
    <t>M1.14/304</t>
  </si>
  <si>
    <t>metatarsal, distal half</t>
  </si>
  <si>
    <t>M1.14/305</t>
  </si>
  <si>
    <t>estimate diaphyseal length at ca. 7 cm, suggesting perinatal</t>
  </si>
  <si>
    <t>neonate</t>
  </si>
  <si>
    <t>M1.14/306</t>
  </si>
  <si>
    <t>tarsal, calcaneous</t>
  </si>
  <si>
    <t>infant</t>
  </si>
  <si>
    <t>M1.14/307</t>
  </si>
  <si>
    <t>M1.14/308</t>
  </si>
  <si>
    <t>patella fragment</t>
  </si>
  <si>
    <t>M1.14/309</t>
  </si>
  <si>
    <t>femur, lateral condyle</t>
  </si>
  <si>
    <t>condyle fragment</t>
  </si>
  <si>
    <t>M1.14/310</t>
  </si>
  <si>
    <t>with linea aspera</t>
  </si>
  <si>
    <t>M1.14/311</t>
  </si>
  <si>
    <t>unsided</t>
  </si>
  <si>
    <t>M1.14/312</t>
  </si>
  <si>
    <t>M1.14/313</t>
  </si>
  <si>
    <t>M1.14/314</t>
  </si>
  <si>
    <t>M1.14/315</t>
  </si>
  <si>
    <t>M1.14/316</t>
  </si>
  <si>
    <t>M1.14/317</t>
  </si>
  <si>
    <t>talus fragment</t>
  </si>
  <si>
    <t>M1.14/318</t>
  </si>
  <si>
    <t>33 elements; burnt</t>
  </si>
  <si>
    <t>M1.14/319</t>
  </si>
  <si>
    <t>conjoins with M1.14/139 [not 'Blitzed']; eroded</t>
  </si>
  <si>
    <t>M1.14/63</t>
  </si>
  <si>
    <t>tibia</t>
  </si>
  <si>
    <t>'extensively gnawed; send to R Jacobi for 14C dating 1975'</t>
  </si>
  <si>
    <t>M1.14/64</t>
  </si>
  <si>
    <t>'dating 21/3/75 EKT' [also sent to R Jacobi?]</t>
  </si>
  <si>
    <t>E Tratman</t>
  </si>
  <si>
    <t>M1.14/65</t>
  </si>
  <si>
    <t>M1.14/66</t>
  </si>
  <si>
    <t>femur, fragment</t>
  </si>
  <si>
    <t>M1.14/67</t>
  </si>
  <si>
    <t>femur, distal condyle fragment</t>
  </si>
  <si>
    <t>M1.14/68</t>
  </si>
  <si>
    <t>fibula, proximal end</t>
  </si>
  <si>
    <t>M1.14/69</t>
  </si>
  <si>
    <t>M1.14/70</t>
  </si>
  <si>
    <t>M1.14/71</t>
  </si>
  <si>
    <t>pelvis, ilium, acetabulum</t>
  </si>
  <si>
    <t>M1.14/72</t>
  </si>
  <si>
    <t>femur, head fragment</t>
  </si>
  <si>
    <t>M1.14/73</t>
  </si>
  <si>
    <t>M1.14/74</t>
  </si>
  <si>
    <t>M1.14/75</t>
  </si>
  <si>
    <t>M1.14/76</t>
  </si>
  <si>
    <t>tibia? fragment</t>
  </si>
  <si>
    <t>CVIII (I)</t>
  </si>
  <si>
    <t>M1.14/77</t>
  </si>
  <si>
    <t>tibia fragment</t>
  </si>
  <si>
    <t>had provenance but cotrical bone is flaking off</t>
  </si>
  <si>
    <t>M1.14/78</t>
  </si>
  <si>
    <t>pelvis, ischial tuberosity</t>
  </si>
  <si>
    <t>with portion of acetabulum</t>
  </si>
  <si>
    <t>M1.14/79</t>
  </si>
  <si>
    <t>pelvis, ischial tuberosity fragment</t>
  </si>
  <si>
    <t>M1.14/80</t>
  </si>
  <si>
    <t>M1.14/81</t>
  </si>
  <si>
    <t>M1.14/82</t>
  </si>
  <si>
    <t>metatarsal III</t>
  </si>
  <si>
    <t>M1.14/83</t>
  </si>
  <si>
    <t>M1.14/84</t>
  </si>
  <si>
    <t>M1.14/85</t>
  </si>
  <si>
    <t>M1.14/86</t>
  </si>
  <si>
    <t>M1.14/87</t>
  </si>
  <si>
    <t>tarsal?, sesamoid</t>
  </si>
  <si>
    <t>63 ft from datum under Burial I</t>
  </si>
  <si>
    <t>possibly from hand?</t>
  </si>
  <si>
    <t>M1.14/88</t>
  </si>
  <si>
    <t>fibula, distal end</t>
  </si>
  <si>
    <t>M1.14/89</t>
  </si>
  <si>
    <t>M1.14/90</t>
  </si>
  <si>
    <t>metatarsal, base</t>
  </si>
  <si>
    <t>M1.14/91</t>
  </si>
  <si>
    <t>M1.14/92</t>
  </si>
  <si>
    <t>M1.14/93</t>
  </si>
  <si>
    <t>phalanx, proximal fragment</t>
  </si>
  <si>
    <t>M1.14/94</t>
  </si>
  <si>
    <t>pelvis fragment?</t>
  </si>
  <si>
    <t>M1.14/95</t>
  </si>
  <si>
    <t>M1.14/96</t>
  </si>
  <si>
    <t>M1.14/97</t>
  </si>
  <si>
    <t>M1.14/98</t>
  </si>
  <si>
    <t>M1.14/99</t>
  </si>
  <si>
    <t>joins with unnumbered shaft fragment</t>
  </si>
  <si>
    <t>M1.14/100</t>
  </si>
  <si>
    <t>fibula, fragment</t>
  </si>
  <si>
    <t>M1.14/101</t>
  </si>
  <si>
    <t>M1.14/102</t>
  </si>
  <si>
    <t>fibula</t>
  </si>
  <si>
    <t>M1.14/103</t>
  </si>
  <si>
    <t>M1.14/104</t>
  </si>
  <si>
    <t>femur, distal end fragment</t>
  </si>
  <si>
    <t>young child, 2.5-4.5 years</t>
  </si>
  <si>
    <t>M1.14/105</t>
  </si>
  <si>
    <t>young child, 4-6 years</t>
  </si>
  <si>
    <t>M1.14/106</t>
  </si>
  <si>
    <t>tarsal, cuneiform III</t>
  </si>
  <si>
    <t>M1.14/107</t>
  </si>
  <si>
    <t>femur, epiphysis fragment</t>
  </si>
  <si>
    <t>M1.14/108</t>
  </si>
  <si>
    <t>M1.14/109</t>
  </si>
  <si>
    <t>fibula, proximal fragment</t>
  </si>
  <si>
    <t>CXIII (II)</t>
  </si>
  <si>
    <t>joins with M1.14/132</t>
  </si>
  <si>
    <t>M1.14/110</t>
  </si>
  <si>
    <t>M1.14/111</t>
  </si>
  <si>
    <t>M1.14/112</t>
  </si>
  <si>
    <t>CXVI (II)</t>
  </si>
  <si>
    <t>M1.14/113</t>
  </si>
  <si>
    <t>pelvis, ilium fragment?</t>
  </si>
  <si>
    <t>M1.14/114</t>
  </si>
  <si>
    <t>tibia, proximal fragment</t>
  </si>
  <si>
    <t>M1.14/115</t>
  </si>
  <si>
    <t>femur, shaft</t>
  </si>
  <si>
    <t>CXXVIII (II)</t>
  </si>
  <si>
    <t>robust element; male?; eroded</t>
  </si>
  <si>
    <t>M1.14/116</t>
  </si>
  <si>
    <t>M1.14/117</t>
  </si>
  <si>
    <t>femur, proximal shaft frag.</t>
  </si>
  <si>
    <t>60-65 ft from datum</t>
  </si>
  <si>
    <t>M1.14/118</t>
  </si>
  <si>
    <t>75-80 ft from datum, along N wall</t>
  </si>
  <si>
    <t>M1.14/119</t>
  </si>
  <si>
    <t>M1.14/11</t>
  </si>
  <si>
    <t>metatarsal II</t>
  </si>
  <si>
    <t>M1.14/12</t>
  </si>
  <si>
    <t>metatarsal IV</t>
  </si>
  <si>
    <t>M1.14/13</t>
  </si>
  <si>
    <t>M1.14/14</t>
  </si>
  <si>
    <t>metatarasal</t>
  </si>
  <si>
    <t>M1.14/15</t>
  </si>
  <si>
    <t>M1.14/16</t>
  </si>
  <si>
    <t>M1.14/17</t>
  </si>
  <si>
    <t>M1.14/18</t>
  </si>
  <si>
    <t>possibly hand?</t>
  </si>
  <si>
    <t>M1.14/19</t>
  </si>
  <si>
    <t>femur, distal end</t>
  </si>
  <si>
    <t>M1.14/20</t>
  </si>
  <si>
    <t>patella</t>
  </si>
  <si>
    <t>M1.14/21</t>
  </si>
  <si>
    <t>tarsal, calcaneum frag.</t>
  </si>
  <si>
    <t>probably same ind. as M1.14/22</t>
  </si>
  <si>
    <t>M1.14/22</t>
  </si>
  <si>
    <t>probably same ind. as M1.14/21</t>
  </si>
  <si>
    <t>M1.14/23</t>
  </si>
  <si>
    <t>tarsal, talus fragment</t>
  </si>
  <si>
    <t>probably same ind. as M1.14/21, 22,  24</t>
  </si>
  <si>
    <t>M1.14/24</t>
  </si>
  <si>
    <t>tarsal, talus</t>
  </si>
  <si>
    <t>probably same ind. as M1.14/21, 22,  23; no clear squatting facets; partially burned</t>
  </si>
  <si>
    <t>M1.14/25</t>
  </si>
  <si>
    <t>femur fragment</t>
  </si>
  <si>
    <t>M1.14/26</t>
  </si>
  <si>
    <t>metatarsal,  proximal end</t>
  </si>
  <si>
    <t>M1.14/27</t>
  </si>
  <si>
    <t>metatarsal I</t>
  </si>
  <si>
    <t>slightly smaller element than M1.14/322; unburnt; puncture</t>
  </si>
  <si>
    <t>M1.14/28</t>
  </si>
  <si>
    <t>metatarsal V</t>
  </si>
  <si>
    <t>burnt black presumably in blitz</t>
  </si>
  <si>
    <t>M1.14/29</t>
  </si>
  <si>
    <t>M1.14/30</t>
  </si>
  <si>
    <t>metatarsal III, proximal end</t>
  </si>
  <si>
    <t>M1.14/31</t>
  </si>
  <si>
    <t>M1.14/32</t>
  </si>
  <si>
    <t>M1.14/33</t>
  </si>
  <si>
    <t>M1.14/34</t>
  </si>
  <si>
    <t>metatarsal II, proximal end</t>
  </si>
  <si>
    <t>M1.14/35</t>
  </si>
  <si>
    <t>M1.14/36</t>
  </si>
  <si>
    <t>metatarsal V, proximal end</t>
  </si>
  <si>
    <t>M1.14/37</t>
  </si>
  <si>
    <t>M1.14/38</t>
  </si>
  <si>
    <t>M1.14/39</t>
  </si>
  <si>
    <t>M1.14/40</t>
  </si>
  <si>
    <t>tarsal, cuneiform II</t>
  </si>
  <si>
    <t>M1.14/41</t>
  </si>
  <si>
    <t>M1.14/42</t>
  </si>
  <si>
    <t>M1.14/43</t>
  </si>
  <si>
    <t>CXVII, below slide 60-62 ft from datum</t>
  </si>
  <si>
    <t>M1.14/44</t>
  </si>
  <si>
    <t>humerus fragment</t>
  </si>
  <si>
    <t>CXVII, below slide 62-64 ft from datum</t>
  </si>
  <si>
    <t>originally identified as tibia</t>
  </si>
  <si>
    <t>M1.14/45</t>
  </si>
  <si>
    <t>fibula fragment</t>
  </si>
  <si>
    <t>M1.14/46</t>
  </si>
  <si>
    <t>M1.14/47</t>
  </si>
  <si>
    <t>M1.14/48</t>
  </si>
  <si>
    <t>humerus, distal fragment</t>
  </si>
  <si>
    <t>M1.14/49</t>
  </si>
  <si>
    <t>M1.14/50</t>
  </si>
  <si>
    <t>femur, proximal half</t>
  </si>
  <si>
    <t>missing epiphysis; rounded x-section; female?</t>
  </si>
  <si>
    <t>M1.14/51</t>
  </si>
  <si>
    <t>femur, head</t>
  </si>
  <si>
    <t>bottom of slide 60 ft from datum</t>
  </si>
  <si>
    <t>M1.14/52</t>
  </si>
  <si>
    <t>tibia, shaft fragment</t>
  </si>
  <si>
    <t>'sent to R Jacobi for 14C dating 1975'</t>
  </si>
  <si>
    <t>M1.14/53</t>
  </si>
  <si>
    <t>pelvis, os pubis</t>
  </si>
  <si>
    <t>M1.14/54</t>
  </si>
  <si>
    <t>platynemic; large, robust element; M?; matric in shaft</t>
  </si>
  <si>
    <t>M1.14/55</t>
  </si>
  <si>
    <t>CXVI (III)</t>
  </si>
  <si>
    <t>large element; thick cortical bone</t>
  </si>
  <si>
    <t>M1.14/56</t>
  </si>
  <si>
    <t>M1.14/57</t>
  </si>
  <si>
    <t>M1.14/58</t>
  </si>
  <si>
    <t>M1.14/59</t>
  </si>
  <si>
    <t>M1.14/60</t>
  </si>
  <si>
    <t>femur, midshaft fragment</t>
  </si>
  <si>
    <t>female?; matrix in shaft; some adhering 'cave earth'</t>
  </si>
  <si>
    <t>M1.14/61</t>
  </si>
  <si>
    <t>eroded; conjoins with M1.14/134</t>
  </si>
  <si>
    <t>M1.14/62</t>
  </si>
  <si>
    <t>femur, midshaft third</t>
  </si>
  <si>
    <t>M1.13/329</t>
  </si>
  <si>
    <t>M1.13/330</t>
  </si>
  <si>
    <t>M1.13/331</t>
  </si>
  <si>
    <t>M1.13/332</t>
  </si>
  <si>
    <t>humerus, distal third</t>
  </si>
  <si>
    <t>M1.13/333</t>
  </si>
  <si>
    <t>radius, distal</t>
  </si>
  <si>
    <t>M1.13/334</t>
  </si>
  <si>
    <t>humerus, distal frag.</t>
  </si>
  <si>
    <t>M1.13/335</t>
  </si>
  <si>
    <t>phalanx, medial</t>
  </si>
  <si>
    <t>burnt; with rodent gnawing also burnt</t>
  </si>
  <si>
    <t>M1.13/336</t>
  </si>
  <si>
    <t>M1.13/337</t>
  </si>
  <si>
    <t>M1.13/338</t>
  </si>
  <si>
    <t>M1.13/339</t>
  </si>
  <si>
    <t>phalanges, proximal</t>
  </si>
  <si>
    <t>14 elements; burnt</t>
  </si>
  <si>
    <t>M1.13/340</t>
  </si>
  <si>
    <t>phalanges</t>
  </si>
  <si>
    <t>11 elements</t>
  </si>
  <si>
    <t>M1.13/341</t>
  </si>
  <si>
    <t>metacarpal, proximal III</t>
  </si>
  <si>
    <t>M1.13/342</t>
  </si>
  <si>
    <t>unburnt</t>
  </si>
  <si>
    <t>M1.13/343</t>
  </si>
  <si>
    <t>M1.13/344</t>
  </si>
  <si>
    <t>8 elements, unburnt</t>
  </si>
  <si>
    <t>M1.13/345</t>
  </si>
  <si>
    <t>phalanges, medial</t>
  </si>
  <si>
    <t>5 medial; unburnt</t>
  </si>
  <si>
    <t>M1.13/346</t>
  </si>
  <si>
    <t>metacarpal I</t>
  </si>
  <si>
    <t>medial border well developed; could match 362, 363, 366</t>
  </si>
  <si>
    <t>M1.13/347</t>
  </si>
  <si>
    <t>metacarpal II</t>
  </si>
  <si>
    <t>slight DJD distal end; good fit with M1.13./368-370</t>
  </si>
  <si>
    <t>M1.13/348</t>
  </si>
  <si>
    <t>carpal, capitate</t>
  </si>
  <si>
    <t>M1.13/349</t>
  </si>
  <si>
    <t>M1.13/350</t>
  </si>
  <si>
    <t>M1.13/351</t>
  </si>
  <si>
    <t>M1.13/352</t>
  </si>
  <si>
    <t>scapula, glenoid cavity</t>
  </si>
  <si>
    <t>M1.13/353</t>
  </si>
  <si>
    <t>M1.13/354</t>
  </si>
  <si>
    <t>M1.13/355</t>
  </si>
  <si>
    <t>small size</t>
  </si>
  <si>
    <t>M1.13/356</t>
  </si>
  <si>
    <t>phalanges, medial, hand</t>
  </si>
  <si>
    <t>20 elements</t>
  </si>
  <si>
    <t>M1.13/357</t>
  </si>
  <si>
    <t>phalanx, medial, hand</t>
  </si>
  <si>
    <t>M1.13/358</t>
  </si>
  <si>
    <t>M1.13/359</t>
  </si>
  <si>
    <t>spine to acronmion</t>
  </si>
  <si>
    <t>M1.13/360</t>
  </si>
  <si>
    <t>phalanges, distal, hand</t>
  </si>
  <si>
    <t>5 elements, 4 burnt, 1 unburnt</t>
  </si>
  <si>
    <t>M1.13/361</t>
  </si>
  <si>
    <t>M1.13/362</t>
  </si>
  <si>
    <t>could match M1.13/346, 362, 363, 366; and R hand</t>
  </si>
  <si>
    <t>M1.13/363</t>
  </si>
  <si>
    <t>M1.13/364</t>
  </si>
  <si>
    <t>M1.13/365</t>
  </si>
  <si>
    <t>large element; M?</t>
  </si>
  <si>
    <t>M1.13/366</t>
  </si>
  <si>
    <t>M1.13/367</t>
  </si>
  <si>
    <t>metacarpal II?</t>
  </si>
  <si>
    <t>M1.13/368</t>
  </si>
  <si>
    <t>medial palmar facet is absent &gt; matches M1.13/369</t>
  </si>
  <si>
    <t>M1.13/369</t>
  </si>
  <si>
    <t>lateral palmar facet is absent &gt; matches M1.13/368</t>
  </si>
  <si>
    <t>M1.13/370</t>
  </si>
  <si>
    <t>good fit with M1.13/347, 368, 369, 370</t>
  </si>
  <si>
    <t>M1.13/371</t>
  </si>
  <si>
    <t>carpal, lunate</t>
  </si>
  <si>
    <t>M1.13/372</t>
  </si>
  <si>
    <t>M1.13/373</t>
  </si>
  <si>
    <t>carpal, hamate</t>
  </si>
  <si>
    <t>M1.13/374</t>
  </si>
  <si>
    <t xml:space="preserve">larger element than M1.13/371 </t>
  </si>
  <si>
    <t>M1.13/375</t>
  </si>
  <si>
    <t>carpal, scaphoid</t>
  </si>
  <si>
    <t>M1.14/1</t>
  </si>
  <si>
    <t>femur, shaft fragment</t>
  </si>
  <si>
    <t>very platymeric; mod. size w+ robust muscle attachments</t>
  </si>
  <si>
    <t>M1.14/2</t>
  </si>
  <si>
    <t>femur</t>
  </si>
  <si>
    <t>M1.14/3</t>
  </si>
  <si>
    <t>tarsal, calcaneum</t>
  </si>
  <si>
    <t>M1.14/4</t>
  </si>
  <si>
    <t>femur? frag., neck</t>
  </si>
  <si>
    <t>M1.14/5</t>
  </si>
  <si>
    <t>talus, astragalus</t>
  </si>
  <si>
    <t>M1.14/6</t>
  </si>
  <si>
    <t>metatarsal fragment</t>
  </si>
  <si>
    <t>M1.14/7</t>
  </si>
  <si>
    <t>M1.14/8</t>
  </si>
  <si>
    <t>metatarsal</t>
  </si>
  <si>
    <t>M1.14/9</t>
  </si>
  <si>
    <t>phalanx I, proximal</t>
  </si>
  <si>
    <t>M1.14/10</t>
  </si>
  <si>
    <t>M1.13/165</t>
  </si>
  <si>
    <t>moderate size</t>
  </si>
  <si>
    <t>M1.13/166</t>
  </si>
  <si>
    <t>M1.13/167</t>
  </si>
  <si>
    <t>'sent to R Jacobi for 14C dating 1975' [so was returned]</t>
  </si>
  <si>
    <t>M1.13/168</t>
  </si>
  <si>
    <t>M1.13/169</t>
  </si>
  <si>
    <t>M1.13/170</t>
  </si>
  <si>
    <t>ulna, proximal shaft frag</t>
  </si>
  <si>
    <t>moderate/large element</t>
  </si>
  <si>
    <t>M1.13/171</t>
  </si>
  <si>
    <t>joins with M1.13/50, CXVII</t>
  </si>
  <si>
    <t>M1.13/172</t>
  </si>
  <si>
    <t>stalagmite adhering</t>
  </si>
  <si>
    <t>M1.13/173</t>
  </si>
  <si>
    <t>probable gnawing; also eroded</t>
  </si>
  <si>
    <t>M1.13/174</t>
  </si>
  <si>
    <t>possibly gnawed</t>
  </si>
  <si>
    <t>M1.13/175</t>
  </si>
  <si>
    <t>'thin film of calcite; rodent gnawing'; D Brothwell analysis</t>
  </si>
  <si>
    <t>M1.13/176</t>
  </si>
  <si>
    <t>M1.13/177</t>
  </si>
  <si>
    <t>burnt; rodent gnaw marks; periostitis inferior midshaft</t>
  </si>
  <si>
    <t>M1.13/178</t>
  </si>
  <si>
    <t>clavicle, medial fragment</t>
  </si>
  <si>
    <t>M1.13/179</t>
  </si>
  <si>
    <t>burnt; relatively gracile</t>
  </si>
  <si>
    <t>M1.13/180</t>
  </si>
  <si>
    <t>burnt; robust attachment for deltoid R2</t>
  </si>
  <si>
    <t>M1.13/181</t>
  </si>
  <si>
    <t>burnt; very flattened</t>
  </si>
  <si>
    <t>M1.13/182</t>
  </si>
  <si>
    <t>burnt; very small element</t>
  </si>
  <si>
    <t>M1.13/183</t>
  </si>
  <si>
    <t>M1.13/184</t>
  </si>
  <si>
    <t>M1.13/300</t>
  </si>
  <si>
    <t>shows rodent gnawing</t>
  </si>
  <si>
    <t>M1.13/301</t>
  </si>
  <si>
    <t>very well-developed pronator ridge; F?</t>
  </si>
  <si>
    <t>M1.13/302</t>
  </si>
  <si>
    <t>prominent muscle attachement sites</t>
  </si>
  <si>
    <t>M1.13/303</t>
  </si>
  <si>
    <t>M1.13/304</t>
  </si>
  <si>
    <t>scapula, spine fragment</t>
  </si>
  <si>
    <t>possibly immature</t>
  </si>
  <si>
    <t>subadult?</t>
  </si>
  <si>
    <t>M1.13/305</t>
  </si>
  <si>
    <t>M1.13/306</t>
  </si>
  <si>
    <t>could match M1.13/110 or 300 but unlikely</t>
  </si>
  <si>
    <t>M1.13/307</t>
  </si>
  <si>
    <t>ulna, proximal shaft 1/4</t>
  </si>
  <si>
    <t>M1.13/308</t>
  </si>
  <si>
    <t>radius, proximal shaft frag.</t>
  </si>
  <si>
    <t>extensive gnawing by two sizes of teeth</t>
  </si>
  <si>
    <t>M1.13/309</t>
  </si>
  <si>
    <t>ulna?, shaft fragment</t>
  </si>
  <si>
    <t>possible radius; adhering stalagmite</t>
  </si>
  <si>
    <t>M1.13/310</t>
  </si>
  <si>
    <t>CXXIX</t>
  </si>
  <si>
    <t>very eroded; possibly gnawed</t>
  </si>
  <si>
    <t>M1.13/311</t>
  </si>
  <si>
    <t>very gracile; F?</t>
  </si>
  <si>
    <t>M1.13/312</t>
  </si>
  <si>
    <t>M1.13/313</t>
  </si>
  <si>
    <t>humerus, distal shaft frag.</t>
  </si>
  <si>
    <t>gracile; periosteal reaction; active woven bone</t>
  </si>
  <si>
    <t>M1.13/314</t>
  </si>
  <si>
    <t>M1.13/315</t>
  </si>
  <si>
    <t>humerus, distal 1/4</t>
  </si>
  <si>
    <t>robust; M?; possible carnivore punctures?</t>
  </si>
  <si>
    <t>M1.13/316</t>
  </si>
  <si>
    <t>M1.13/317</t>
  </si>
  <si>
    <t>gracile</t>
  </si>
  <si>
    <t>M1.13/318</t>
  </si>
  <si>
    <t>M1.13/319</t>
  </si>
  <si>
    <t>M1.13/320</t>
  </si>
  <si>
    <t>M1.13/321</t>
  </si>
  <si>
    <t>M1.13/322</t>
  </si>
  <si>
    <t>M1.13/323</t>
  </si>
  <si>
    <t>rodent gnawing</t>
  </si>
  <si>
    <t>M1.13/324</t>
  </si>
  <si>
    <t>radius, distal shaft frag.</t>
  </si>
  <si>
    <t>possible periosteal bone reaction; new woven bone</t>
  </si>
  <si>
    <t>M1.13/325</t>
  </si>
  <si>
    <t>M1.13/326</t>
  </si>
  <si>
    <t>M1.13/327</t>
  </si>
  <si>
    <t>M1.13/328</t>
  </si>
  <si>
    <t>humerus, midshaft fragment</t>
  </si>
  <si>
    <t>possible carnivore gnawing; narrow medullary cavity</t>
  </si>
  <si>
    <t>M1.13/123</t>
  </si>
  <si>
    <t>M1.13/124</t>
  </si>
  <si>
    <t>M1.13/125</t>
  </si>
  <si>
    <t>M1.13/126</t>
  </si>
  <si>
    <t>CVI</t>
  </si>
  <si>
    <t>lacks articular ends, but must be small child based on size</t>
  </si>
  <si>
    <t>M1.13/127</t>
  </si>
  <si>
    <t>missing epiphysis; eroded</t>
  </si>
  <si>
    <t>M1.13/128</t>
  </si>
  <si>
    <t>humerus, distal 2/3</t>
  </si>
  <si>
    <t>CIII, 65 ft from datum 4 ft from LHS</t>
  </si>
  <si>
    <t>moderate/small element; slightly eroded</t>
  </si>
  <si>
    <t>M1.13/129</t>
  </si>
  <si>
    <t>ulna, nearly complete</t>
  </si>
  <si>
    <t>66-70 ft from datum</t>
  </si>
  <si>
    <t>M1.13/130</t>
  </si>
  <si>
    <t>metacarpal IV</t>
  </si>
  <si>
    <t>M1.13/131</t>
  </si>
  <si>
    <t>phalanx, foot</t>
  </si>
  <si>
    <t>M1.13/132</t>
  </si>
  <si>
    <t>'Burial II' note duplications; quite robust</t>
  </si>
  <si>
    <t>M1.13/133</t>
  </si>
  <si>
    <t>'Burial II' note duplications; moderate size</t>
  </si>
  <si>
    <t>M1.13/134</t>
  </si>
  <si>
    <t>metacarpal V</t>
  </si>
  <si>
    <t>M1.13/135</t>
  </si>
  <si>
    <t>M1.13/136</t>
  </si>
  <si>
    <t>M1.13/137</t>
  </si>
  <si>
    <t>ulna, proximal 1/4</t>
  </si>
  <si>
    <t>M1.13/138</t>
  </si>
  <si>
    <t>ulna, fragment</t>
  </si>
  <si>
    <t>'Burial II' note duplications; moderate/large element</t>
  </si>
  <si>
    <t>M1.13/139</t>
  </si>
  <si>
    <t>radius, distal fragment</t>
  </si>
  <si>
    <t>M1.13/140</t>
  </si>
  <si>
    <t>humerus, proximal 1/3</t>
  </si>
  <si>
    <t>head eroded; martix in shaft</t>
  </si>
  <si>
    <t>M1.13/141</t>
  </si>
  <si>
    <t>'partly embedded in stalagmite'; D Brothwell analysis</t>
  </si>
  <si>
    <t>D Brothwell</t>
  </si>
  <si>
    <t>M1.13/142</t>
  </si>
  <si>
    <t>longitudinally split proximal end</t>
  </si>
  <si>
    <t>M1.13/143</t>
  </si>
  <si>
    <t>ulna, proximal half</t>
  </si>
  <si>
    <t>moderate/large element; marked muscle attachments</t>
  </si>
  <si>
    <t>M1.13/144</t>
  </si>
  <si>
    <t>M1.13/145</t>
  </si>
  <si>
    <t>radius proximal 1/5</t>
  </si>
  <si>
    <t>M1.13/146</t>
  </si>
  <si>
    <t>humerus, lower 1/3</t>
  </si>
  <si>
    <t>'young individual', R Jacobi OxA-1070, 8740 BP</t>
  </si>
  <si>
    <t>M1.13/147</t>
  </si>
  <si>
    <t>small element; adolescent/adult female?</t>
  </si>
  <si>
    <t>M1.13/148</t>
  </si>
  <si>
    <t>femur, proximal 2/3</t>
  </si>
  <si>
    <t>CXXXIX</t>
  </si>
  <si>
    <t>'engraving marks' [no]; rodent gnawing, analysed by Jill Cook; EKT roll 28, 29/1971</t>
  </si>
  <si>
    <t>M1.13/149</t>
  </si>
  <si>
    <t>clavicle, lateral fragment</t>
  </si>
  <si>
    <t>unburned</t>
  </si>
  <si>
    <t>M1.13/150</t>
  </si>
  <si>
    <t>M1.13/151</t>
  </si>
  <si>
    <t>M1.13/152</t>
  </si>
  <si>
    <t>M1.13/153</t>
  </si>
  <si>
    <t>ulna, midshaft 2/3</t>
  </si>
  <si>
    <t>possible gnawing; joins with unnumbered fragment</t>
  </si>
  <si>
    <t>M1.13/154</t>
  </si>
  <si>
    <t>large, robust element; possible DJD on articular facet</t>
  </si>
  <si>
    <t>M1.13/155</t>
  </si>
  <si>
    <t>humerus, midshaft</t>
  </si>
  <si>
    <t>'stalagmite over end of shaft' [not present]</t>
  </si>
  <si>
    <t>M1.13/156</t>
  </si>
  <si>
    <t>possible gnawing</t>
  </si>
  <si>
    <t>M1.13/157</t>
  </si>
  <si>
    <t>'stalagmite over end of shaft'</t>
  </si>
  <si>
    <t>M1.13/158</t>
  </si>
  <si>
    <t>relatively small element</t>
  </si>
  <si>
    <t>M1.13/159</t>
  </si>
  <si>
    <t>M1.13/160</t>
  </si>
  <si>
    <t>M1.13/161</t>
  </si>
  <si>
    <t>M1.13/162</t>
  </si>
  <si>
    <t>relatively gracile; eroded</t>
  </si>
  <si>
    <t>M1.13/163</t>
  </si>
  <si>
    <t>moderate/small element</t>
  </si>
  <si>
    <t>M1.13/164</t>
  </si>
  <si>
    <t>M1.13/59</t>
  </si>
  <si>
    <t>M1.13/60</t>
  </si>
  <si>
    <t>M1.13/61</t>
  </si>
  <si>
    <t>metacarpal III</t>
  </si>
  <si>
    <t>M1.13/62</t>
  </si>
  <si>
    <t>?</t>
  </si>
  <si>
    <t>M1.13/63</t>
  </si>
  <si>
    <t>M1.13/64</t>
  </si>
  <si>
    <t>matrix in shaft</t>
  </si>
  <si>
    <t>M1.13/65</t>
  </si>
  <si>
    <t>CXVI (I)</t>
  </si>
  <si>
    <t>M1.13/66</t>
  </si>
  <si>
    <t>humerus, proximal shaft</t>
  </si>
  <si>
    <t>'sent to R Jacobi for 14C dating'</t>
  </si>
  <si>
    <t>M1.13/67</t>
  </si>
  <si>
    <t>radius, shaft fragment</t>
  </si>
  <si>
    <t>M1.13/68</t>
  </si>
  <si>
    <t>humerus, distal shaft</t>
  </si>
  <si>
    <t>M1.13/69</t>
  </si>
  <si>
    <t>relatively gracile</t>
  </si>
  <si>
    <t>M1.13/70</t>
  </si>
  <si>
    <t>large element</t>
  </si>
  <si>
    <t>M1.13/71</t>
  </si>
  <si>
    <t>humerus, head fragment</t>
  </si>
  <si>
    <t>M1.13/72</t>
  </si>
  <si>
    <t>scapula, spine</t>
  </si>
  <si>
    <t>M1.13/73</t>
  </si>
  <si>
    <t>ulna, distal end</t>
  </si>
  <si>
    <t>M1.13/74</t>
  </si>
  <si>
    <t>scapula fragment</t>
  </si>
  <si>
    <t>'fragment of base'</t>
  </si>
  <si>
    <t>M1.13/75</t>
  </si>
  <si>
    <t>M1.13/76</t>
  </si>
  <si>
    <t>M1.13/77</t>
  </si>
  <si>
    <t>humerus, 'external condyle'</t>
  </si>
  <si>
    <t>M1.13/78</t>
  </si>
  <si>
    <t>radius, proximal end</t>
  </si>
  <si>
    <t>M1.13/79</t>
  </si>
  <si>
    <t>M1.13/80</t>
  </si>
  <si>
    <t>femur?, shaft fragment</t>
  </si>
  <si>
    <t>M1.13/81</t>
  </si>
  <si>
    <t>metacarpal, head</t>
  </si>
  <si>
    <t>M1.13/82</t>
  </si>
  <si>
    <t>M1.13/83</t>
  </si>
  <si>
    <t>M1.13/84</t>
  </si>
  <si>
    <t>M1.13/85</t>
  </si>
  <si>
    <t>M1.13/86</t>
  </si>
  <si>
    <t>M1.13/87</t>
  </si>
  <si>
    <t>carpal</t>
  </si>
  <si>
    <t>M1.13/88</t>
  </si>
  <si>
    <t>M1.13/89</t>
  </si>
  <si>
    <t>M1.13/90</t>
  </si>
  <si>
    <t>metacarpal II, base</t>
  </si>
  <si>
    <t>M1.13/91</t>
  </si>
  <si>
    <t>radius, proximal condyle</t>
  </si>
  <si>
    <t>M1.13/92</t>
  </si>
  <si>
    <t>missing epiphysis</t>
  </si>
  <si>
    <t>M1.13/93</t>
  </si>
  <si>
    <t>M1.13/94</t>
  </si>
  <si>
    <t>humerus, proximal half</t>
  </si>
  <si>
    <t>eroded; carnivore puncture?; marked deltoid relative to shaft</t>
  </si>
  <si>
    <t>M1.13/95</t>
  </si>
  <si>
    <t>M1.13/96</t>
  </si>
  <si>
    <t>clavicle, lateral end</t>
  </si>
  <si>
    <t>burnt</t>
  </si>
  <si>
    <t>M1.13/97</t>
  </si>
  <si>
    <t>M1.13/98</t>
  </si>
  <si>
    <t>trapezoid</t>
  </si>
  <si>
    <t>M1.13/99</t>
  </si>
  <si>
    <t xml:space="preserve">semi-lunar? </t>
  </si>
  <si>
    <t>M1.13/100</t>
  </si>
  <si>
    <t>M1.13/101</t>
  </si>
  <si>
    <t>clavicle, shaft fragment</t>
  </si>
  <si>
    <t>M1.13/102</t>
  </si>
  <si>
    <t>M1.13/102 and 103 conjoin</t>
  </si>
  <si>
    <t>M1.13/103</t>
  </si>
  <si>
    <t>M1.13/104</t>
  </si>
  <si>
    <t>radius, midshaft fragment</t>
  </si>
  <si>
    <t>joins with M1.13/139; moderate/small element</t>
  </si>
  <si>
    <t>M1.13/105</t>
  </si>
  <si>
    <t>M1.13/106</t>
  </si>
  <si>
    <t>fibula, midshaft fragment</t>
  </si>
  <si>
    <t>M1.13/107</t>
  </si>
  <si>
    <t>ulna, midshaft fragment</t>
  </si>
  <si>
    <t>small element</t>
  </si>
  <si>
    <t>M1.13/108</t>
  </si>
  <si>
    <t>radius, proximal fragment</t>
  </si>
  <si>
    <t>large element; eroded</t>
  </si>
  <si>
    <t>M1.13/109</t>
  </si>
  <si>
    <t>M1.13/110</t>
  </si>
  <si>
    <t>M1.13/111</t>
  </si>
  <si>
    <t>radius, midshaft 1/2</t>
  </si>
  <si>
    <t>small, gracile element; adolescent/adult female?</t>
  </si>
  <si>
    <t>adol.?</t>
  </si>
  <si>
    <t>M1.13/112</t>
  </si>
  <si>
    <t>M1.13/113</t>
  </si>
  <si>
    <t>M1.13/114</t>
  </si>
  <si>
    <t>eroded</t>
  </si>
  <si>
    <t>M1.13/115</t>
  </si>
  <si>
    <t>fibula? shaft fragment</t>
  </si>
  <si>
    <t>very eroded</t>
  </si>
  <si>
    <t>M1.13/116</t>
  </si>
  <si>
    <t>M1.13/117</t>
  </si>
  <si>
    <t>M1.13/118</t>
  </si>
  <si>
    <t>M1.13/119</t>
  </si>
  <si>
    <t>M1.13/120</t>
  </si>
  <si>
    <t>M1.13/121</t>
  </si>
  <si>
    <t>humerus, shaft fragment</t>
  </si>
  <si>
    <t>conjoins with M1.13/37</t>
  </si>
  <si>
    <t>M1.13/122</t>
  </si>
  <si>
    <t>humerus, proximal condyle</t>
  </si>
  <si>
    <t>sacrum fragment</t>
  </si>
  <si>
    <t>M1.12/305</t>
  </si>
  <si>
    <t>M1.12/306</t>
  </si>
  <si>
    <t>M1.12/307</t>
  </si>
  <si>
    <t>M1.12/308</t>
  </si>
  <si>
    <t>M1.12/309</t>
  </si>
  <si>
    <t>M1.12/312</t>
  </si>
  <si>
    <t>vertebra, thoracic discs</t>
  </si>
  <si>
    <t>unfused vertebral discs ; could refer to M.1.12/19?</t>
  </si>
  <si>
    <t>M1.12/313</t>
  </si>
  <si>
    <t>M1.13/1</t>
  </si>
  <si>
    <t>humerus</t>
  </si>
  <si>
    <t>M1.13/2</t>
  </si>
  <si>
    <t>humerus, human?</t>
  </si>
  <si>
    <t>M1.13/3</t>
  </si>
  <si>
    <t>phalanx</t>
  </si>
  <si>
    <t>M1.13/4</t>
  </si>
  <si>
    <t>M1.13/5</t>
  </si>
  <si>
    <t>M1.13/6</t>
  </si>
  <si>
    <t>M1.13/7</t>
  </si>
  <si>
    <t>humerus, distal half</t>
  </si>
  <si>
    <t>moderate sized individual; element is eroded</t>
  </si>
  <si>
    <t>M1.13/8</t>
  </si>
  <si>
    <t>phalanx, proximal?</t>
  </si>
  <si>
    <t>M1.13/9</t>
  </si>
  <si>
    <t>BLANK NUMBER</t>
  </si>
  <si>
    <t>M1.13/10</t>
  </si>
  <si>
    <t>humerus, distal 1/5</t>
  </si>
  <si>
    <t>moderate sized individual; adhering stalagmite</t>
  </si>
  <si>
    <t>M1.13/11</t>
  </si>
  <si>
    <t>metacarpal</t>
  </si>
  <si>
    <t>M1.13/12</t>
  </si>
  <si>
    <t>M1.13/13</t>
  </si>
  <si>
    <t>M1.13/14</t>
  </si>
  <si>
    <t>phalanx, intermediate</t>
  </si>
  <si>
    <t>M1.13/15</t>
  </si>
  <si>
    <t>phalanx, proximal</t>
  </si>
  <si>
    <t>M1.13/16</t>
  </si>
  <si>
    <t>M1.13/17</t>
  </si>
  <si>
    <t>M1.13/18</t>
  </si>
  <si>
    <t>M1.13/19</t>
  </si>
  <si>
    <t>M1.13/20</t>
  </si>
  <si>
    <t>M1.13/21</t>
  </si>
  <si>
    <t>M1.13/22</t>
  </si>
  <si>
    <t>M1.13/23</t>
  </si>
  <si>
    <t>'child' - R Jacobi, OxA-799</t>
  </si>
  <si>
    <t>M1.13/24</t>
  </si>
  <si>
    <t>R Jacobi, OxA-800</t>
  </si>
  <si>
    <t>M1.13/25</t>
  </si>
  <si>
    <t>ulna, proximal third</t>
  </si>
  <si>
    <t>joins with M1.15/5, CXVI (I)</t>
  </si>
  <si>
    <t>M1.13/26</t>
  </si>
  <si>
    <t>ulna, midshaft 1/2</t>
  </si>
  <si>
    <t>M1.13/27</t>
  </si>
  <si>
    <t>radius, proximal third</t>
  </si>
  <si>
    <t>gracile element</t>
  </si>
  <si>
    <t>M1.13/28</t>
  </si>
  <si>
    <t>humerus, distal end</t>
  </si>
  <si>
    <t>M1.13/29</t>
  </si>
  <si>
    <t>radius, distal end</t>
  </si>
  <si>
    <t>large, robust element</t>
  </si>
  <si>
    <t>M1.13/30</t>
  </si>
  <si>
    <t>metacarpal, distal end</t>
  </si>
  <si>
    <t>M1.13/31</t>
  </si>
  <si>
    <t>M1.13/32</t>
  </si>
  <si>
    <t>metacarpal, proximal end</t>
  </si>
  <si>
    <t>M1.13/33</t>
  </si>
  <si>
    <t>metacarpal I, proximal end</t>
  </si>
  <si>
    <t>M1.13/34</t>
  </si>
  <si>
    <t>M1.13/35</t>
  </si>
  <si>
    <t>M1.13/36</t>
  </si>
  <si>
    <t>M1.13/37</t>
  </si>
  <si>
    <t>sepal aperature; joins with M1.13/121; slight lipping</t>
  </si>
  <si>
    <t>M1.13/38</t>
  </si>
  <si>
    <t>ulna, proximal end</t>
  </si>
  <si>
    <t>M1.13/39</t>
  </si>
  <si>
    <t>M1.13/40</t>
  </si>
  <si>
    <t>M1.13/41</t>
  </si>
  <si>
    <t>ulna, shaft</t>
  </si>
  <si>
    <t>M1.13/42</t>
  </si>
  <si>
    <t>M1.13/43</t>
  </si>
  <si>
    <t>M1.13/44</t>
  </si>
  <si>
    <t>M1.13/45</t>
  </si>
  <si>
    <t>M1.13/46</t>
  </si>
  <si>
    <t>M1.13/47</t>
  </si>
  <si>
    <t>M1.13/48</t>
  </si>
  <si>
    <t>clavicle</t>
  </si>
  <si>
    <t>probably female</t>
  </si>
  <si>
    <t>M1.13/49</t>
  </si>
  <si>
    <t>humerus, condyle frag</t>
  </si>
  <si>
    <t>M1.13/50</t>
  </si>
  <si>
    <t>ulna, shaft fragment</t>
  </si>
  <si>
    <t>joins with M1.13/171, CXXXIX</t>
  </si>
  <si>
    <t>M1.13/51</t>
  </si>
  <si>
    <t>longbone shaft fragment</t>
  </si>
  <si>
    <t>M1.13/52</t>
  </si>
  <si>
    <t>radius fragment</t>
  </si>
  <si>
    <t>M1.13/53</t>
  </si>
  <si>
    <t>thick cortical bone</t>
  </si>
  <si>
    <t>M1.13/54</t>
  </si>
  <si>
    <t>fibula, shaft fragment</t>
  </si>
  <si>
    <t>M1.13/55</t>
  </si>
  <si>
    <t>clavicle fragment</t>
  </si>
  <si>
    <t>M1.13/56</t>
  </si>
  <si>
    <t>ulna, proximal head</t>
  </si>
  <si>
    <t>M1.13/57</t>
  </si>
  <si>
    <t>ulna fragment</t>
  </si>
  <si>
    <t>M1.13/58</t>
  </si>
  <si>
    <t>humerus, shaft</t>
  </si>
  <si>
    <t>matches shaft size of child of 4-8 yrs.</t>
  </si>
  <si>
    <t>M1.11/353</t>
  </si>
  <si>
    <t>strongly marked superior temporal line</t>
  </si>
  <si>
    <t>M1.11/354</t>
  </si>
  <si>
    <t>M1.11/355</t>
  </si>
  <si>
    <t>nuchal region</t>
  </si>
  <si>
    <t>M1.11/356</t>
  </si>
  <si>
    <t>M1.11/357</t>
  </si>
  <si>
    <t>M1.11/358</t>
  </si>
  <si>
    <t>M1.11/359</t>
  </si>
  <si>
    <t>M1.11/360</t>
  </si>
  <si>
    <t>robust nuchal region; probable male</t>
  </si>
  <si>
    <t>M1.11/361</t>
  </si>
  <si>
    <t>M1.11/362</t>
  </si>
  <si>
    <t>basal region</t>
  </si>
  <si>
    <t>M1.11/363</t>
  </si>
  <si>
    <t>gracile nuchal region; probable female</t>
  </si>
  <si>
    <t>M1.11/364</t>
  </si>
  <si>
    <t>M1.11/365</t>
  </si>
  <si>
    <t>M1.11/366</t>
  </si>
  <si>
    <t>M1.11/367</t>
  </si>
  <si>
    <t>M1.11/368</t>
  </si>
  <si>
    <t>M1.11/369</t>
  </si>
  <si>
    <t>M1.11/370</t>
  </si>
  <si>
    <t>gracile temporo-parietal articulation; adolescent? female?</t>
  </si>
  <si>
    <t>M1.11/371</t>
  </si>
  <si>
    <t>M1.11/372</t>
  </si>
  <si>
    <t>M1.11/373</t>
  </si>
  <si>
    <t>M1.11/374</t>
  </si>
  <si>
    <t>with part of temporo-parietal articulation</t>
  </si>
  <si>
    <t>M1.11/375</t>
  </si>
  <si>
    <t>13 relatively gracile fragments; belong with Cranium 4?</t>
  </si>
  <si>
    <t>M1.11/376</t>
  </si>
  <si>
    <t>M1.11/377</t>
  </si>
  <si>
    <t>M1.11/378</t>
  </si>
  <si>
    <t>M1.11/379</t>
  </si>
  <si>
    <t>M1.11/380</t>
  </si>
  <si>
    <t>covered in calcium carbonate</t>
  </si>
  <si>
    <t>M1.11/381</t>
  </si>
  <si>
    <t>M1.11/382</t>
  </si>
  <si>
    <t>M1.11/383</t>
  </si>
  <si>
    <t>with mandibular fossa; adhering stalagmite</t>
  </si>
  <si>
    <t>M1.11/384</t>
  </si>
  <si>
    <t>M1.11/385</t>
  </si>
  <si>
    <t>molar crown fragment</t>
  </si>
  <si>
    <t>M1.11/386</t>
  </si>
  <si>
    <t>previously '3J'; cusps lightly worn</t>
  </si>
  <si>
    <t>M1.11/387</t>
  </si>
  <si>
    <t>previously '2J'</t>
  </si>
  <si>
    <t>M1.11/388</t>
  </si>
  <si>
    <t>with M1 and PM2</t>
  </si>
  <si>
    <t>M1.11/389</t>
  </si>
  <si>
    <t>M1.11/924</t>
  </si>
  <si>
    <t>massive mesial groove</t>
  </si>
  <si>
    <t>M1.12/1</t>
  </si>
  <si>
    <t>vertebra, thoracic fragment</t>
  </si>
  <si>
    <t>M1.12/2</t>
  </si>
  <si>
    <t>M1.12/3</t>
  </si>
  <si>
    <t>vertebra, 2 bodies</t>
  </si>
  <si>
    <t>M1.12/4</t>
  </si>
  <si>
    <t>vertebra fragment</t>
  </si>
  <si>
    <t>M1.12/5</t>
  </si>
  <si>
    <t>vertebra, thoracic</t>
  </si>
  <si>
    <t>M1.12/6</t>
  </si>
  <si>
    <t>vertebra, thoracic frag.?</t>
  </si>
  <si>
    <t>M1.12/7</t>
  </si>
  <si>
    <t>rib fragment</t>
  </si>
  <si>
    <t>'with tubercle'</t>
  </si>
  <si>
    <t>M1.12/8</t>
  </si>
  <si>
    <t>M1.12/9</t>
  </si>
  <si>
    <t>tuberosity</t>
  </si>
  <si>
    <t>M1.12/10</t>
  </si>
  <si>
    <t>vertebra, articular process</t>
  </si>
  <si>
    <t>M1.12/11</t>
  </si>
  <si>
    <t>vertebra, atlas fragment</t>
  </si>
  <si>
    <t>'anterior arch, probably matches M1.12/12'</t>
  </si>
  <si>
    <t>M1.12/12</t>
  </si>
  <si>
    <t>vertebra, odontoid process</t>
  </si>
  <si>
    <t>'probably matches M1.12/11'</t>
  </si>
  <si>
    <t>M1.12/13</t>
  </si>
  <si>
    <t>vertebra, cervical fragment</t>
  </si>
  <si>
    <t>'articular facet'</t>
  </si>
  <si>
    <t>M1.12/14</t>
  </si>
  <si>
    <t>vertebra, lumbar fragment</t>
  </si>
  <si>
    <t>'upper articular process'</t>
  </si>
  <si>
    <t>M1.12/15</t>
  </si>
  <si>
    <t xml:space="preserve">exterior 1 ft below undisturbed material </t>
  </si>
  <si>
    <t>M1.12/16</t>
  </si>
  <si>
    <t>rib</t>
  </si>
  <si>
    <t>M1.12/17</t>
  </si>
  <si>
    <t>M1.12/18</t>
  </si>
  <si>
    <t>vertebra, cervical</t>
  </si>
  <si>
    <t>Burial II</t>
  </si>
  <si>
    <t>unfused vertebral discs = child age 5-7 years?</t>
  </si>
  <si>
    <t>M1.12/19</t>
  </si>
  <si>
    <t>M1.12/300</t>
  </si>
  <si>
    <t>rib, first</t>
  </si>
  <si>
    <t>M1.12/301</t>
  </si>
  <si>
    <t>M1.12/302</t>
  </si>
  <si>
    <t>anterior tubercle</t>
  </si>
  <si>
    <t>M1.12/303</t>
  </si>
  <si>
    <t>M1.12/304</t>
  </si>
  <si>
    <t>portion of occipital, adjoining temporals; "cut-marks" NO!; male?</t>
  </si>
  <si>
    <t>M1.11/304</t>
  </si>
  <si>
    <t>probable female?</t>
  </si>
  <si>
    <t>M1.11/305</t>
  </si>
  <si>
    <t>cranial, malar fragment</t>
  </si>
  <si>
    <t>M1.11/306</t>
  </si>
  <si>
    <t>M1.11/307</t>
  </si>
  <si>
    <t>6 joining pieces; metopic suture closing = ≤2 yrs.; sampled</t>
  </si>
  <si>
    <t>M1.11/308</t>
  </si>
  <si>
    <t>with supramastoid crest; sex uncertain</t>
  </si>
  <si>
    <t>M1.11/309</t>
  </si>
  <si>
    <t>with moderate mastoids; no exotoses</t>
  </si>
  <si>
    <t>M1.11/310</t>
  </si>
  <si>
    <t>renumbered as old number could not be read</t>
  </si>
  <si>
    <t>M1.11/311</t>
  </si>
  <si>
    <t>2 joining fragments; rust-coloured</t>
  </si>
  <si>
    <t>M1.11/312</t>
  </si>
  <si>
    <t>M1.11/313</t>
  </si>
  <si>
    <t>M1.11/314</t>
  </si>
  <si>
    <t>small individual</t>
  </si>
  <si>
    <t>adult?</t>
  </si>
  <si>
    <t>M1.11/315</t>
  </si>
  <si>
    <t>more heavily mineralised; waxy feel</t>
  </si>
  <si>
    <t>M1.11/316</t>
  </si>
  <si>
    <t>2 joining parietal fragments</t>
  </si>
  <si>
    <t>M1.11/317</t>
  </si>
  <si>
    <t>with posterior foramen magnum; similar feel to M1.11/315</t>
  </si>
  <si>
    <t>M1.11/318</t>
  </si>
  <si>
    <t>similar feel to M1.11/315 and 317</t>
  </si>
  <si>
    <t>M1.11/319</t>
  </si>
  <si>
    <t>mandible, condyle</t>
  </si>
  <si>
    <t>M1.11/320</t>
  </si>
  <si>
    <t>mandible, gonial region</t>
  </si>
  <si>
    <t>M1.11/321</t>
  </si>
  <si>
    <t>moderate mastoid; sex uncertain</t>
  </si>
  <si>
    <t>M1.11/322</t>
  </si>
  <si>
    <t>mastiod incomplete; sex uncertain</t>
  </si>
  <si>
    <t>M1.11/323</t>
  </si>
  <si>
    <t>with zygomatic process</t>
  </si>
  <si>
    <t>M1.11/324</t>
  </si>
  <si>
    <t>M1.11/325</t>
  </si>
  <si>
    <t>fairly large mastoid; probable male?</t>
  </si>
  <si>
    <t>M1.11/326</t>
  </si>
  <si>
    <t>joins with 'Cranium 4'; slight mastoid; female?</t>
  </si>
  <si>
    <t>M1.11/327</t>
  </si>
  <si>
    <t>M1.11/328</t>
  </si>
  <si>
    <t>M1.11/329</t>
  </si>
  <si>
    <t>M1.11/330</t>
  </si>
  <si>
    <t>M1.11/331</t>
  </si>
  <si>
    <t>M1.11/332</t>
  </si>
  <si>
    <t>covered in flowstone</t>
  </si>
  <si>
    <t>M1.11/333</t>
  </si>
  <si>
    <t>M1.11/334</t>
  </si>
  <si>
    <t>cranial, basioccipital</t>
  </si>
  <si>
    <t>unfused; fuses 13-17 in F, 15-19 in M</t>
  </si>
  <si>
    <t>M1.11/335</t>
  </si>
  <si>
    <t>M1.11/336</t>
  </si>
  <si>
    <t>cranial, parietal fragments</t>
  </si>
  <si>
    <t>2 joining fragments</t>
  </si>
  <si>
    <t>M1.11/337</t>
  </si>
  <si>
    <t>very slight pitting?; robust, male; same ind as M1.11.336?</t>
  </si>
  <si>
    <t>M1.11/338</t>
  </si>
  <si>
    <t>12 small fragments</t>
  </si>
  <si>
    <t>M1.11/339</t>
  </si>
  <si>
    <t>occiptial condyle</t>
  </si>
  <si>
    <t>M1.11/340</t>
  </si>
  <si>
    <t>M1.11/341</t>
  </si>
  <si>
    <t>cranial, sphenoid fragment</t>
  </si>
  <si>
    <t>M1.11/342</t>
  </si>
  <si>
    <t>joins with 'Cranium 4'</t>
  </si>
  <si>
    <t>M1.11/343</t>
  </si>
  <si>
    <t>may be antimere to M1.11/342, joining 'Cranium 4'</t>
  </si>
  <si>
    <t>M1.11/344</t>
  </si>
  <si>
    <t>M1.11/345</t>
  </si>
  <si>
    <t>65 small cranial fragments</t>
  </si>
  <si>
    <t>M1.11/346</t>
  </si>
  <si>
    <t>M1.11/347</t>
  </si>
  <si>
    <t>M1.11/348</t>
  </si>
  <si>
    <t>large external occipital protuberance; probable male</t>
  </si>
  <si>
    <t>M1.11/349</t>
  </si>
  <si>
    <t>edge of nuchal line</t>
  </si>
  <si>
    <t>M1.11/350</t>
  </si>
  <si>
    <t>M1.11/351</t>
  </si>
  <si>
    <t>slight external occipital protuberance; probable female?</t>
  </si>
  <si>
    <t>M1.11/352</t>
  </si>
  <si>
    <t xml:space="preserve">Dr Stack? </t>
  </si>
  <si>
    <t>M1.11/225</t>
  </si>
  <si>
    <t>pulp chamber exposure through attrition</t>
  </si>
  <si>
    <t>M1.11/226</t>
  </si>
  <si>
    <t>cusps essentially unworn; possibly no corresponding M3</t>
  </si>
  <si>
    <t>M1.11/227</t>
  </si>
  <si>
    <t>'e-c junction caries [no]; crown fractured' [possibly]</t>
  </si>
  <si>
    <t>M1.11/228</t>
  </si>
  <si>
    <t>faint enamel hypoplasia ca. 0.5 mm above c-e-j?</t>
  </si>
  <si>
    <t>M1.11/229</t>
  </si>
  <si>
    <t>'root resorption and cervical caries? (EKT)'</t>
  </si>
  <si>
    <t>M1.11/230</t>
  </si>
  <si>
    <t>root resorption; 'remant of tooth-pick groove' [no], EKT roll 158</t>
  </si>
  <si>
    <t>M1.11/231</t>
  </si>
  <si>
    <t>stalagmite adheres to crown</t>
  </si>
  <si>
    <t>M1.11/232</t>
  </si>
  <si>
    <t>'sent for determination of organic content 1955'</t>
  </si>
  <si>
    <t>M1.11/233</t>
  </si>
  <si>
    <t>CXXX? Or CXIX?</t>
  </si>
  <si>
    <t>catalogued as L; re-id as R here</t>
  </si>
  <si>
    <t>M1.11/234</t>
  </si>
  <si>
    <t>'toothpick groove; calculus; early caries; sent for organic content? (EKT roll 158)'</t>
  </si>
  <si>
    <t>M1.11/235</t>
  </si>
  <si>
    <t>'heavily worn; enamel hypoplasia'</t>
  </si>
  <si>
    <t>M1.11/236</t>
  </si>
  <si>
    <t>'heavily worn; pulp chamber exposed; abscess?'</t>
  </si>
  <si>
    <t>M1.11/237</t>
  </si>
  <si>
    <t>originally identified as R M1</t>
  </si>
  <si>
    <t>M1.11/238</t>
  </si>
  <si>
    <t>CXVIII</t>
  </si>
  <si>
    <t>fragment of tooth only</t>
  </si>
  <si>
    <t>M1.11/239</t>
  </si>
  <si>
    <t>CIII</t>
  </si>
  <si>
    <t>'enamel fractured in life; early c-e junction caries' [no]</t>
  </si>
  <si>
    <t>M1.11/240</t>
  </si>
  <si>
    <t>mand. C/I</t>
  </si>
  <si>
    <t>damaged and heavily worn; originally incisor in UBSS cat.</t>
  </si>
  <si>
    <t>M1.11/241</t>
  </si>
  <si>
    <t>M1.11/242</t>
  </si>
  <si>
    <t>max. i2?</t>
  </si>
  <si>
    <t>deciduous incisor?; root not resorbed; crown shows wear</t>
  </si>
  <si>
    <t>M1.11/243</t>
  </si>
  <si>
    <t xml:space="preserve">damaged crown; 3 hypoplasia lines; 'c-e junction caries' [no] </t>
  </si>
  <si>
    <t>M1.11/244</t>
  </si>
  <si>
    <t>3 distinct hypoplasia lines; possible 4th?</t>
  </si>
  <si>
    <t>M1.11/245</t>
  </si>
  <si>
    <t>includes occipital frag with CXXXIII</t>
  </si>
  <si>
    <t>box of cranial frags. but likely &gt;1 ind.; Skull no. 1 as photographed M1.11/201.2?</t>
  </si>
  <si>
    <t>M1.11/245B</t>
  </si>
  <si>
    <t>cranium, orbit frag.</t>
  </si>
  <si>
    <t>quite gracile; no cribra orbitalia</t>
  </si>
  <si>
    <t>M1.11/245C</t>
  </si>
  <si>
    <t>M1.11/247</t>
  </si>
  <si>
    <t>5 ft from datum loose on floor, 1968</t>
  </si>
  <si>
    <t>slight calculus?; 'irregular enamel hypoplasia' [no]</t>
  </si>
  <si>
    <t>M1.11/300</t>
  </si>
  <si>
    <t>midpoint of nuchal line; fairly pronounced; probable male</t>
  </si>
  <si>
    <t>M1.11/301</t>
  </si>
  <si>
    <t>joins with 'Cranium 4'; slight cribra orbitalia</t>
  </si>
  <si>
    <t>M1.11/302</t>
  </si>
  <si>
    <t>cranial fragments</t>
  </si>
  <si>
    <t>"part of skull vault from first foot"</t>
  </si>
  <si>
    <t>refit frags of parts of L &amp; R temporal and top of occipital; male?</t>
  </si>
  <si>
    <t>M1.11/303</t>
  </si>
  <si>
    <t>max. i1?</t>
  </si>
  <si>
    <t>CXXVIII</t>
  </si>
  <si>
    <t>deciduous, root partially resorbed?</t>
  </si>
  <si>
    <t>M1.11/179</t>
  </si>
  <si>
    <t>max. M?</t>
  </si>
  <si>
    <t>unworn cusp fragment, possibly maxillary M2 or M3</t>
  </si>
  <si>
    <t>M1.11/180</t>
  </si>
  <si>
    <t>C</t>
  </si>
  <si>
    <t>crown worn to enamel ring</t>
  </si>
  <si>
    <t>M1.11/181</t>
  </si>
  <si>
    <t>exterior of cave</t>
  </si>
  <si>
    <t>M1.11/182</t>
  </si>
  <si>
    <t>joins with unnumbered frag.; male; cribra orbitalia scars</t>
  </si>
  <si>
    <t>M1.11/183</t>
  </si>
  <si>
    <t>M1.11/184</t>
  </si>
  <si>
    <t>M1.11/185</t>
  </si>
  <si>
    <t>M1.11/186</t>
  </si>
  <si>
    <t>M1.11/187</t>
  </si>
  <si>
    <t>M1.11/188</t>
  </si>
  <si>
    <t>M1.11/189</t>
  </si>
  <si>
    <t>M1.11/190</t>
  </si>
  <si>
    <t>with M1 and roots of M2</t>
  </si>
  <si>
    <t>M1.11/191</t>
  </si>
  <si>
    <t>previously drilled; who and why? BM?</t>
  </si>
  <si>
    <t>M1.11/192</t>
  </si>
  <si>
    <t>smallish root; striations on labial surface</t>
  </si>
  <si>
    <t>M1.11/193</t>
  </si>
  <si>
    <t>M1.11/194</t>
  </si>
  <si>
    <t>mand. PM?</t>
  </si>
  <si>
    <t>very worn; antemortem chipping on labial edge; originally C</t>
  </si>
  <si>
    <t>M1.11/195</t>
  </si>
  <si>
    <t>reactive root; enamel hypoplasia; originally incisor in UBSS catalogue</t>
  </si>
  <si>
    <t>M1.11/196</t>
  </si>
  <si>
    <t>very worn; striations/irregular enamel on labial surface = hypoplasia?</t>
  </si>
  <si>
    <t>M1.11/197</t>
  </si>
  <si>
    <t>M1.11/198</t>
  </si>
  <si>
    <t>mand. M1/2?</t>
  </si>
  <si>
    <t>roots broken away post-m; originally identified as RM3; growth disruption</t>
  </si>
  <si>
    <t>M1.11/199</t>
  </si>
  <si>
    <t>both roots and crown are damaged postmortem</t>
  </si>
  <si>
    <t>M1.11/200</t>
  </si>
  <si>
    <t>M1.11/201</t>
  </si>
  <si>
    <t>photos</t>
  </si>
  <si>
    <t>M1.11/202</t>
  </si>
  <si>
    <t>'with adhering stalagmite; R Jacobi for 14C dating 1975'</t>
  </si>
  <si>
    <t>R Jacobi</t>
  </si>
  <si>
    <t>M1.11/203</t>
  </si>
  <si>
    <t>M1.11/204</t>
  </si>
  <si>
    <t>glabella; probable male</t>
  </si>
  <si>
    <t>M1.11/206</t>
  </si>
  <si>
    <t>M1.11/207</t>
  </si>
  <si>
    <t>CXXX</t>
  </si>
  <si>
    <t>M1.11/208</t>
  </si>
  <si>
    <t>M1.11/209</t>
  </si>
  <si>
    <t>M1.11/210</t>
  </si>
  <si>
    <t>calcite-covered; probable male</t>
  </si>
  <si>
    <t>M1.11/211</t>
  </si>
  <si>
    <t>CXXXIII</t>
  </si>
  <si>
    <t>M1.11/212</t>
  </si>
  <si>
    <t>M1.11/213</t>
  </si>
  <si>
    <t>M1.11/214</t>
  </si>
  <si>
    <t>quite gracile; female?</t>
  </si>
  <si>
    <t>M1.11/215</t>
  </si>
  <si>
    <t>M1.11/216</t>
  </si>
  <si>
    <t>M1.11/217</t>
  </si>
  <si>
    <t>thin, gracile bone; joins with 2 frags from M1.11/245</t>
  </si>
  <si>
    <t>M1.11/218</t>
  </si>
  <si>
    <t>thick bone</t>
  </si>
  <si>
    <t>M1.11/219</t>
  </si>
  <si>
    <t>probable female; may match M1.11/245 on size/colour</t>
  </si>
  <si>
    <t>M1.11/220</t>
  </si>
  <si>
    <t>cranial, temporal frag.</t>
  </si>
  <si>
    <t>M1.11/221</t>
  </si>
  <si>
    <t>M1.11/222</t>
  </si>
  <si>
    <t>mand. I2?</t>
  </si>
  <si>
    <t>occlusal edge relatively slightly worn; enamel hypoplasia</t>
  </si>
  <si>
    <t>M1.11/223</t>
  </si>
  <si>
    <t>well-marked tooth-pick groove; 'caries' [no], EKT roll M154</t>
  </si>
  <si>
    <t>M1.11/223A</t>
  </si>
  <si>
    <t>4 cusps; originally identified as max. R M3</t>
  </si>
  <si>
    <t>M1.11/224</t>
  </si>
  <si>
    <t>sent for determination of organic content 1955</t>
  </si>
  <si>
    <t>M1.11/140</t>
  </si>
  <si>
    <t>M1.11/141</t>
  </si>
  <si>
    <t>with part of mastoid</t>
  </si>
  <si>
    <t>M1.11/141B</t>
  </si>
  <si>
    <t>M1.11/142</t>
  </si>
  <si>
    <t>M1.11/143</t>
  </si>
  <si>
    <t>PM1/2 and M1; all worn to enamel rings</t>
  </si>
  <si>
    <t>M1.11/144</t>
  </si>
  <si>
    <t>PM1/2; worn to enamel rings; reactive  roots</t>
  </si>
  <si>
    <t>M1.11/145</t>
  </si>
  <si>
    <t>60-70 ft from datum</t>
  </si>
  <si>
    <t>originally identified as L M3</t>
  </si>
  <si>
    <t>M1.11/146</t>
  </si>
  <si>
    <t>mand. I2</t>
  </si>
  <si>
    <t>edge slightly worn</t>
  </si>
  <si>
    <t>M1.11/147</t>
  </si>
  <si>
    <t>originally identified as R M2, but is L; possibly M3?</t>
  </si>
  <si>
    <t>M1.11/148</t>
  </si>
  <si>
    <t>originally identified as L M2</t>
  </si>
  <si>
    <t>M1.11/149</t>
  </si>
  <si>
    <t>'roots are short = young person age c. 15 (EKT)'</t>
  </si>
  <si>
    <t>adol.</t>
  </si>
  <si>
    <t>M1.11/150</t>
  </si>
  <si>
    <t>'cementum hyperplasia (EKT); sectioning 1967 Geol. Dept.'</t>
  </si>
  <si>
    <t>M1.11/151</t>
  </si>
  <si>
    <t>mand. I PRESENT??</t>
  </si>
  <si>
    <t>M1.11/152</t>
  </si>
  <si>
    <t>reactive roots; originally identified as max. M3, but is M2</t>
  </si>
  <si>
    <t>M1.11/153</t>
  </si>
  <si>
    <t>originally identified as L M1; enamel damaged</t>
  </si>
  <si>
    <t>M1.11/154</t>
  </si>
  <si>
    <t>roots broken; stalagmite deposit on occlusal surface</t>
  </si>
  <si>
    <t>M1.11/155</t>
  </si>
  <si>
    <t>crown damaged; worn to enamel ring; originally R M1</t>
  </si>
  <si>
    <t>M1.11/156</t>
  </si>
  <si>
    <t>originally identified as lower L PM2</t>
  </si>
  <si>
    <t>M1.11/157</t>
  </si>
  <si>
    <t>crown damaged; originally identified as  lower R PM2</t>
  </si>
  <si>
    <t>M1.11/159</t>
  </si>
  <si>
    <t>M1.11/160</t>
  </si>
  <si>
    <t>M1.11/161</t>
  </si>
  <si>
    <t>in catalogue as M3, but root too divergent</t>
  </si>
  <si>
    <t>M1.11/162</t>
  </si>
  <si>
    <t>worn to enamel ring</t>
  </si>
  <si>
    <t>M1.11/163</t>
  </si>
  <si>
    <t>striations; possible antemortem chipping; little wear; faint enamel hypoplasia</t>
  </si>
  <si>
    <t>M1.11/164</t>
  </si>
  <si>
    <t>bands of hyper-calcification on root; possible en. hypoplasia</t>
  </si>
  <si>
    <t>M1.11/165</t>
  </si>
  <si>
    <t>M1.11/166</t>
  </si>
  <si>
    <t xml:space="preserve">mand. M2 </t>
  </si>
  <si>
    <t>CHECK original id; very deep mesial and distal wear facets</t>
  </si>
  <si>
    <t>M1.11/167</t>
  </si>
  <si>
    <t>originally identified as L mand C</t>
  </si>
  <si>
    <t>M1.11/168</t>
  </si>
  <si>
    <t>mand.? PM2</t>
  </si>
  <si>
    <t>M1.11/169</t>
  </si>
  <si>
    <t>M1.11/170</t>
  </si>
  <si>
    <t>mand. M3</t>
  </si>
  <si>
    <t>M1.11/171</t>
  </si>
  <si>
    <t>mand. PM2?</t>
  </si>
  <si>
    <t>worn to partial enamel ring; sharply angled wear</t>
  </si>
  <si>
    <t>M1.11/172</t>
  </si>
  <si>
    <t>molar fragment</t>
  </si>
  <si>
    <t>M1.11/173</t>
  </si>
  <si>
    <t>mand. PM1?</t>
  </si>
  <si>
    <t>damaged crown; very small tooth</t>
  </si>
  <si>
    <t>M1.11/174</t>
  </si>
  <si>
    <t>mandible fragment w+ M1</t>
  </si>
  <si>
    <t>x-ray shows M3 in crypt; impaction?</t>
  </si>
  <si>
    <t>M1.11/175</t>
  </si>
  <si>
    <t>M1.11/176</t>
  </si>
  <si>
    <t>CXXXVII</t>
  </si>
  <si>
    <t>no teeth, but some partial sockets remaining</t>
  </si>
  <si>
    <t>M1.11/177</t>
  </si>
  <si>
    <t>mand. C/I?</t>
  </si>
  <si>
    <t>CXXXVIII</t>
  </si>
  <si>
    <t>very damaged; worn to stub; definitely not 'child'</t>
  </si>
  <si>
    <t>M1.11/178</t>
  </si>
  <si>
    <t>CXIII, 70-75 ft from datum 4.5 ft below stalagmite shelf</t>
  </si>
  <si>
    <t>slightly reactive root</t>
  </si>
  <si>
    <t>M1.11/101</t>
  </si>
  <si>
    <t>originally M3 but shows mesial and distal wear facets</t>
  </si>
  <si>
    <t>M1.11/102</t>
  </si>
  <si>
    <t>PM/M fragment</t>
  </si>
  <si>
    <t>70-75 ft from datum 4.5 ft below stalagmite shelf</t>
  </si>
  <si>
    <t>M1.11/103</t>
  </si>
  <si>
    <t>70-75 ft from datum</t>
  </si>
  <si>
    <t>M1.11/104</t>
  </si>
  <si>
    <t>'deciduous' in UBSS cat, but appears adult; some calculus</t>
  </si>
  <si>
    <t>M1.11/105</t>
  </si>
  <si>
    <t>originally identified as L M3 [possible]</t>
  </si>
  <si>
    <t>M1.11/106</t>
  </si>
  <si>
    <t>mand. PM</t>
  </si>
  <si>
    <t>enamel fragmented off</t>
  </si>
  <si>
    <t>M1.11/107</t>
  </si>
  <si>
    <t>mandible fragment</t>
  </si>
  <si>
    <t>with AH 9; 'CXL' written in pencil</t>
  </si>
  <si>
    <t>M2+3 in situ; calculus; 'cut-marks on bone' [no]</t>
  </si>
  <si>
    <t>Wells Museum</t>
  </si>
  <si>
    <t>M1.11/108</t>
  </si>
  <si>
    <t>CXVII</t>
  </si>
  <si>
    <t>quite large and robust = male?</t>
  </si>
  <si>
    <t>M1.11/109</t>
  </si>
  <si>
    <t>cranial vault fragment</t>
  </si>
  <si>
    <t>M1.11/110</t>
  </si>
  <si>
    <t>M1.11/111</t>
  </si>
  <si>
    <t>cranial, temporal fragment</t>
  </si>
  <si>
    <t>M1.11/112</t>
  </si>
  <si>
    <t>M1.11/113</t>
  </si>
  <si>
    <t>quite gracile = female?</t>
  </si>
  <si>
    <t>M1.11/114</t>
  </si>
  <si>
    <t>'near angle of bone'</t>
  </si>
  <si>
    <t>M1.11/115</t>
  </si>
  <si>
    <t>cranial, frontal fragment</t>
  </si>
  <si>
    <t>M1.11/116</t>
  </si>
  <si>
    <t>'abscess cavity on posterior root of M2 (EKT?)'</t>
  </si>
  <si>
    <t>M1.11/117</t>
  </si>
  <si>
    <t>'region of 3rd molar'</t>
  </si>
  <si>
    <t>M1.11/118</t>
  </si>
  <si>
    <t>mandible, ascending ramus</t>
  </si>
  <si>
    <t>M1.11/119</t>
  </si>
  <si>
    <t>M1.11/120</t>
  </si>
  <si>
    <t>M1.11/121</t>
  </si>
  <si>
    <t>'region of PM2'</t>
  </si>
  <si>
    <t>M1.11/122</t>
  </si>
  <si>
    <t>CXVII (B)</t>
  </si>
  <si>
    <t>M1.11/123</t>
  </si>
  <si>
    <t>M1.11/124</t>
  </si>
  <si>
    <t>M1.11/125</t>
  </si>
  <si>
    <t>exotosis of cementum of apical 1/2 root (EKT)</t>
  </si>
  <si>
    <t>M1.11/126</t>
  </si>
  <si>
    <t>M1.11/127</t>
  </si>
  <si>
    <t>exotosis on root (EKT roll M158, 159); originally M3</t>
  </si>
  <si>
    <t>M1.11/128</t>
  </si>
  <si>
    <t>crown damaged; faint hypoplasia; EKT roll M158, 159</t>
  </si>
  <si>
    <t>M1.11/129</t>
  </si>
  <si>
    <t>cusp wearing; EKT roll M158, 159</t>
  </si>
  <si>
    <t>Store / missing</t>
  </si>
  <si>
    <t>M1.11/130</t>
  </si>
  <si>
    <t>heavily worn to enamel ring; EKT roll M158, 159; originally id as PM1</t>
  </si>
  <si>
    <t>M1.11/131</t>
  </si>
  <si>
    <t>crown damaged</t>
  </si>
  <si>
    <t>M1.11/132</t>
  </si>
  <si>
    <t>quite worn; enamel ring, dished</t>
  </si>
  <si>
    <t>M1.11/133</t>
  </si>
  <si>
    <t>'c-e caries; possibly old fracture apical 1/3 root (EKT)'</t>
  </si>
  <si>
    <t>M1.11/134</t>
  </si>
  <si>
    <t>worm to enamel ring/stub</t>
  </si>
  <si>
    <t>M1.11/135</t>
  </si>
  <si>
    <t>cranial, temporal</t>
  </si>
  <si>
    <t>M1.11/136</t>
  </si>
  <si>
    <t>mandible, symphysis</t>
  </si>
  <si>
    <t>M1.11/137</t>
  </si>
  <si>
    <t>cranial, parietal fragment</t>
  </si>
  <si>
    <t>M1.11/138</t>
  </si>
  <si>
    <t>'antero-superior angle of parietal'; joins with M1.11/303</t>
  </si>
  <si>
    <t>M1.11/139</t>
  </si>
  <si>
    <t>'showing internal occipital protuberance'; thick bone</t>
  </si>
  <si>
    <t>'different ind. from 68, 72, 74, 76, 107'</t>
  </si>
  <si>
    <t>M1.11/70</t>
  </si>
  <si>
    <t>mandible, 'ramus near chin'</t>
  </si>
  <si>
    <t>'may be from same ind. as 76'</t>
  </si>
  <si>
    <t>M1.11/71</t>
  </si>
  <si>
    <t>mandible, horizontal ramus</t>
  </si>
  <si>
    <t>'MI-M3'</t>
  </si>
  <si>
    <t>M1.11/72</t>
  </si>
  <si>
    <t>'different ind. from 68, 69, 74, 76, 107'</t>
  </si>
  <si>
    <t>M1.11/73</t>
  </si>
  <si>
    <t>'M2 and M3'</t>
  </si>
  <si>
    <t>M1.11/74</t>
  </si>
  <si>
    <t>'different ind. from 68, 69, 72, 76, 107'</t>
  </si>
  <si>
    <t>M1.11/75</t>
  </si>
  <si>
    <t>'lost M2 and M3 at least 12 months prior to death'</t>
  </si>
  <si>
    <t>M1.11/76</t>
  </si>
  <si>
    <t>'different ind. from 68, 69, 72, 74, 107'</t>
  </si>
  <si>
    <t>M1.11/77</t>
  </si>
  <si>
    <t>'with 1 tooth'</t>
  </si>
  <si>
    <t>M1.11/78</t>
  </si>
  <si>
    <t>bottom of 64 ft chute</t>
  </si>
  <si>
    <t>'sent for sectioning 1967 Geol. Dept., D. Hamilton'</t>
  </si>
  <si>
    <t>D Hamilton</t>
  </si>
  <si>
    <t>M1.11/79</t>
  </si>
  <si>
    <t>max. M2</t>
  </si>
  <si>
    <t>M1.11/80</t>
  </si>
  <si>
    <t>mand. I1?</t>
  </si>
  <si>
    <t>cusp wearing; possibly central I</t>
  </si>
  <si>
    <t>M1.11/81</t>
  </si>
  <si>
    <t>mand. PM1</t>
  </si>
  <si>
    <t>worn to enamel ring; dished</t>
  </si>
  <si>
    <t>M1.11/82</t>
  </si>
  <si>
    <t>mand. M2</t>
  </si>
  <si>
    <t>R?</t>
  </si>
  <si>
    <t>LHS 63 ft from datum under Burial I</t>
  </si>
  <si>
    <t>originally L M3; 'early cervical caries?' [no], EKT roll M160</t>
  </si>
  <si>
    <t>M1.11/83</t>
  </si>
  <si>
    <t>max. PM2</t>
  </si>
  <si>
    <t>cusps worn flat; 1/3 dentine exposed; large distal facet</t>
  </si>
  <si>
    <t>M1.11/84</t>
  </si>
  <si>
    <t>max. PM2?</t>
  </si>
  <si>
    <t>heavily worn and damaged</t>
  </si>
  <si>
    <t>M1.11/85</t>
  </si>
  <si>
    <t>slight wear on cusp tips</t>
  </si>
  <si>
    <t>M1.11/86</t>
  </si>
  <si>
    <t>max. I?</t>
  </si>
  <si>
    <t>M1.11/87</t>
  </si>
  <si>
    <t>maxilla fragment</t>
  </si>
  <si>
    <t>M1.11/88</t>
  </si>
  <si>
    <t>'possible caries (EKT)'</t>
  </si>
  <si>
    <t>M1.11/89</t>
  </si>
  <si>
    <t>max. C</t>
  </si>
  <si>
    <t>'well-marked imbrication lines' (possible hypoplasia); unworn; originally sided L; curved and slightly reactive root</t>
  </si>
  <si>
    <t>subadult</t>
  </si>
  <si>
    <t>M1.11/90</t>
  </si>
  <si>
    <t>mand. C</t>
  </si>
  <si>
    <t>L?</t>
  </si>
  <si>
    <t>reactive root</t>
  </si>
  <si>
    <t>M1.11/91</t>
  </si>
  <si>
    <t>'root caries; enamel hypoplasia (EKT); sectioning 1967 Geol. Dept.'</t>
  </si>
  <si>
    <t>M1.11/92</t>
  </si>
  <si>
    <t>identified as mand. incisor in UBSS catalogue</t>
  </si>
  <si>
    <t>M1.11/93</t>
  </si>
  <si>
    <t>max. PM1</t>
  </si>
  <si>
    <t>cusps wearing flat; 1 spot dentine exposed; faint hypoplasia</t>
  </si>
  <si>
    <t>M1.11/94</t>
  </si>
  <si>
    <t>mand. I</t>
  </si>
  <si>
    <t>M1.11/95</t>
  </si>
  <si>
    <t>mand. M fragment</t>
  </si>
  <si>
    <t>M1.11/96</t>
  </si>
  <si>
    <t>mand. m2</t>
  </si>
  <si>
    <t>deciduous molar; mesial wear facet only, 2.9mm; ~unworn</t>
  </si>
  <si>
    <t>child</t>
  </si>
  <si>
    <t>M1.11/97</t>
  </si>
  <si>
    <t>M1.11/98</t>
  </si>
  <si>
    <t>cranial, petrous fragment</t>
  </si>
  <si>
    <t>another note has 'frontal': 2 elements with same no.</t>
  </si>
  <si>
    <t>M1.11/98B</t>
  </si>
  <si>
    <t>cranial, orbit fragment</t>
  </si>
  <si>
    <t>probable female; note: 2 elements with same number</t>
  </si>
  <si>
    <t>M1.11/99</t>
  </si>
  <si>
    <t>M1.11/100</t>
  </si>
  <si>
    <t>mand. PM2</t>
  </si>
  <si>
    <t>No.</t>
  </si>
  <si>
    <t>Pres</t>
  </si>
  <si>
    <t>Catalogue no.</t>
  </si>
  <si>
    <t>Element</t>
  </si>
  <si>
    <t>Side</t>
  </si>
  <si>
    <t>Provenance</t>
  </si>
  <si>
    <t>Comments (original and new)</t>
  </si>
  <si>
    <t>Age</t>
  </si>
  <si>
    <t>Location</t>
  </si>
  <si>
    <t>M1.11/1</t>
  </si>
  <si>
    <t>cranial, supra-orbital frag.</t>
  </si>
  <si>
    <t>L</t>
  </si>
  <si>
    <t>LHS 64 ft from datum</t>
  </si>
  <si>
    <t>male, no cribra orbitalia</t>
  </si>
  <si>
    <t>adult</t>
  </si>
  <si>
    <t>Store</t>
  </si>
  <si>
    <t>M1.11/2</t>
  </si>
  <si>
    <t>cranial, petrous portion</t>
  </si>
  <si>
    <t>R</t>
  </si>
  <si>
    <t>M1.11/3</t>
  </si>
  <si>
    <t>max. M1</t>
  </si>
  <si>
    <t>originally M2; with 4th root; tooth-pick groove</t>
  </si>
  <si>
    <t>M1.11/4</t>
  </si>
  <si>
    <t>max. M3</t>
  </si>
  <si>
    <t>'caries at enamel-cementum junction' [unlikely]</t>
  </si>
  <si>
    <t>M1.11/5</t>
  </si>
  <si>
    <t>mand. C?</t>
  </si>
  <si>
    <t>damaged; 3 enamel hypoplasia lines; incisor in UBSS cat.</t>
  </si>
  <si>
    <t>M1.11/6</t>
  </si>
  <si>
    <t>mand. crown</t>
  </si>
  <si>
    <t>Blitzed</t>
  </si>
  <si>
    <t>M1.11/7</t>
  </si>
  <si>
    <t>max. I1</t>
  </si>
  <si>
    <t>heavily worn stub of incisor; no enamel</t>
  </si>
  <si>
    <t>M1.11/8</t>
  </si>
  <si>
    <t>88-94 ft from datum</t>
  </si>
  <si>
    <t>tooth-pick groove</t>
  </si>
  <si>
    <t>M1.11/9</t>
  </si>
  <si>
    <t>max. PM1 root</t>
  </si>
  <si>
    <t>root fragment only</t>
  </si>
  <si>
    <t>M1.11/10</t>
  </si>
  <si>
    <t>mand. M1</t>
  </si>
  <si>
    <t>extreme, sloping wear; originally identified as R M1</t>
  </si>
  <si>
    <t>M1.11/11</t>
  </si>
  <si>
    <t>cranial, malar</t>
  </si>
  <si>
    <t>M1.11/12</t>
  </si>
  <si>
    <t>cranial, orbital fragment</t>
  </si>
  <si>
    <t>in new portion of cave to L of bottom of pit as this was deepened by excavation</t>
  </si>
  <si>
    <t>glabella; probable female</t>
  </si>
  <si>
    <t>M1.11/13</t>
  </si>
  <si>
    <t>quite large and robust; probable male</t>
  </si>
  <si>
    <t>M1.11/14</t>
  </si>
  <si>
    <t>mand. I1</t>
  </si>
  <si>
    <t>possible enamel hypoplasia? (Haile 1996)</t>
  </si>
  <si>
    <t>M1.11/15</t>
  </si>
  <si>
    <t>cranial fragment</t>
  </si>
  <si>
    <t>joins with M1.11/303</t>
  </si>
  <si>
    <t>M1.11/16</t>
  </si>
  <si>
    <t>M1.11/17</t>
  </si>
  <si>
    <t>M1.11/18</t>
  </si>
  <si>
    <t>M1.11/19</t>
  </si>
  <si>
    <t>M1.11/21</t>
  </si>
  <si>
    <t>M1.11/22</t>
  </si>
  <si>
    <t>M1.11/25</t>
  </si>
  <si>
    <t>M1.11/29</t>
  </si>
  <si>
    <t>cranial, occipital fragment</t>
  </si>
  <si>
    <t>quite pronounced external occipital protuberance</t>
  </si>
  <si>
    <t>M1.11/30</t>
  </si>
  <si>
    <t>very thick bone</t>
  </si>
  <si>
    <t>M1.11/31</t>
  </si>
  <si>
    <t>M1.11/33</t>
  </si>
  <si>
    <t>M1.11/35</t>
  </si>
  <si>
    <t>M1.11/36</t>
  </si>
  <si>
    <t>M1.11/37</t>
  </si>
  <si>
    <t>M1.11/38</t>
  </si>
  <si>
    <t>M1.11/39</t>
  </si>
  <si>
    <t>cranial fragment, Incan bone</t>
  </si>
  <si>
    <t>M1.11/40</t>
  </si>
  <si>
    <t>M1.11/41</t>
  </si>
  <si>
    <t>M1.11/42</t>
  </si>
  <si>
    <t>M1.11/43</t>
  </si>
  <si>
    <t>M1.11/45</t>
  </si>
  <si>
    <t>M1.11/46</t>
  </si>
  <si>
    <t>M1.11/47</t>
  </si>
  <si>
    <t>M1.11/48</t>
  </si>
  <si>
    <t>M1.11/49</t>
  </si>
  <si>
    <t>M1.11/51</t>
  </si>
  <si>
    <t>M1.11/52</t>
  </si>
  <si>
    <t>M1.11/53</t>
  </si>
  <si>
    <t>M1.11/54</t>
  </si>
  <si>
    <t>M1.11/55</t>
  </si>
  <si>
    <t>M1.11/56</t>
  </si>
  <si>
    <t>M1.11/57</t>
  </si>
  <si>
    <t>M1.11/58</t>
  </si>
  <si>
    <t>M1.11/60</t>
  </si>
  <si>
    <t>thick vault fragment</t>
  </si>
  <si>
    <t>M1.11/61</t>
  </si>
  <si>
    <t>M1.11/62</t>
  </si>
  <si>
    <t>M1.11/63</t>
  </si>
  <si>
    <t>M1.11/65</t>
  </si>
  <si>
    <t>M1.11/66</t>
  </si>
  <si>
    <t>M1.11/67</t>
  </si>
  <si>
    <t>M1.11/68</t>
  </si>
  <si>
    <t>mandible, mental portion</t>
  </si>
  <si>
    <t>'different ind. from 69, 72, 74, 76, 107'</t>
  </si>
  <si>
    <t>M1.11/69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</si>
</sst>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m/d/yyyy"/>
    <numFmt numFmtId="175" formatCode="0.000000"/>
    <numFmt numFmtId="176" formatCode="d/m/yyyy"/>
    <numFmt numFmtId="177" formatCode="0.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u val="single"/>
      <sz val="10"/>
      <color indexed="36"/>
      <name val="Times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Times"/>
      <family val="0"/>
    </font>
    <font>
      <u val="single"/>
      <sz val="10"/>
      <color indexed="12"/>
      <name val="Verdana"/>
      <family val="0"/>
    </font>
    <font>
      <i/>
      <sz val="10"/>
      <name val="Times"/>
      <family val="0"/>
    </font>
    <font>
      <sz val="10"/>
      <color indexed="10"/>
      <name val="Times"/>
      <family val="0"/>
    </font>
    <font>
      <strike/>
      <sz val="10"/>
      <name val="Times"/>
      <family val="0"/>
    </font>
    <font>
      <b/>
      <sz val="10"/>
      <name val="Times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1" xfId="31" applyFont="1" applyBorder="1">
      <alignment/>
      <protection/>
    </xf>
    <xf numFmtId="0" fontId="9" fillId="0" borderId="1" xfId="31" applyFont="1" applyBorder="1" applyAlignment="1">
      <alignment horizontal="center"/>
      <protection/>
    </xf>
    <xf numFmtId="0" fontId="9" fillId="0" borderId="1" xfId="31" applyFont="1" applyBorder="1" applyAlignment="1">
      <alignment horizontal="left"/>
      <protection/>
    </xf>
    <xf numFmtId="0" fontId="9" fillId="0" borderId="0" xfId="31" applyFont="1">
      <alignment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horizontal="center"/>
      <protection/>
    </xf>
    <xf numFmtId="0" fontId="4" fillId="0" borderId="0" xfId="31" applyFont="1" applyAlignment="1">
      <alignment horizontal="left"/>
      <protection/>
    </xf>
    <xf numFmtId="0" fontId="4" fillId="0" borderId="0" xfId="31" applyAlignment="1">
      <alignment horizontal="left"/>
      <protection/>
    </xf>
    <xf numFmtId="0" fontId="4" fillId="0" borderId="0" xfId="31" applyAlignment="1">
      <alignment horizontal="center"/>
      <protection/>
    </xf>
    <xf numFmtId="0" fontId="4" fillId="0" borderId="0" xfId="31">
      <alignment/>
      <protection/>
    </xf>
    <xf numFmtId="0" fontId="4" fillId="0" borderId="0" xfId="31" applyAlignment="1" quotePrefix="1">
      <alignment horizontal="left"/>
      <protection/>
    </xf>
    <xf numFmtId="0" fontId="10" fillId="0" borderId="0" xfId="31" applyFont="1" applyAlignment="1">
      <alignment horizontal="left"/>
      <protection/>
    </xf>
    <xf numFmtId="0" fontId="10" fillId="0" borderId="0" xfId="31" applyFont="1">
      <alignment/>
      <protection/>
    </xf>
    <xf numFmtId="0" fontId="4" fillId="0" borderId="0" xfId="31" applyFont="1" applyAlignment="1" quotePrefix="1">
      <alignment horizontal="left"/>
      <protection/>
    </xf>
    <xf numFmtId="0" fontId="4" fillId="0" borderId="0" xfId="31" applyFont="1" applyBorder="1" applyAlignment="1">
      <alignment horizontal="center"/>
      <protection/>
    </xf>
    <xf numFmtId="0" fontId="9" fillId="0" borderId="0" xfId="31" applyFont="1" applyBorder="1" applyAlignment="1">
      <alignment horizontal="left"/>
      <protection/>
    </xf>
    <xf numFmtId="0" fontId="4" fillId="0" borderId="0" xfId="31" applyFont="1" applyBorder="1" applyAlignment="1">
      <alignment horizontal="left"/>
      <protection/>
    </xf>
    <xf numFmtId="0" fontId="11" fillId="0" borderId="0" xfId="31" applyFont="1" applyAlignment="1">
      <alignment horizontal="left"/>
      <protection/>
    </xf>
    <xf numFmtId="0" fontId="4" fillId="0" borderId="0" xfId="31" quotePrefix="1">
      <alignment/>
      <protection/>
    </xf>
    <xf numFmtId="0" fontId="12" fillId="0" borderId="0" xfId="31" applyFont="1" applyAlignment="1">
      <alignment horizontal="center"/>
      <protection/>
    </xf>
    <xf numFmtId="0" fontId="4" fillId="0" borderId="0" xfId="31" applyFont="1" applyAlignment="1">
      <alignment/>
      <protection/>
    </xf>
    <xf numFmtId="0" fontId="4" fillId="0" borderId="0" xfId="31" applyFont="1" applyAlignment="1">
      <alignment horizontal="right"/>
      <protection/>
    </xf>
    <xf numFmtId="0" fontId="12" fillId="0" borderId="0" xfId="31" applyFont="1" applyAlignment="1">
      <alignment horizontal="left"/>
      <protection/>
    </xf>
    <xf numFmtId="0" fontId="4" fillId="0" borderId="0" xfId="31" applyFont="1" applyBorder="1">
      <alignment/>
      <protection/>
    </xf>
  </cellXfs>
  <cellStyles count="20">
    <cellStyle name="Normal" xfId="0"/>
    <cellStyle name="Comma" xfId="15"/>
    <cellStyle name="Comma [0]" xfId="16"/>
    <cellStyle name="Comma [0]_Aveline's cat 2.xls" xfId="17"/>
    <cellStyle name="Comma [0]_Workbook1" xfId="18"/>
    <cellStyle name="Comma_Aveline's cat 2.xls" xfId="19"/>
    <cellStyle name="Comma_Workbook1" xfId="20"/>
    <cellStyle name="Currency" xfId="21"/>
    <cellStyle name="Currency [0]" xfId="22"/>
    <cellStyle name="Currency [0]_Aveline's cat 2.xls" xfId="23"/>
    <cellStyle name="Currency [0]_Workbook1" xfId="24"/>
    <cellStyle name="Currency_Aveline's cat 2.xls" xfId="25"/>
    <cellStyle name="Currency_Workbook1" xfId="26"/>
    <cellStyle name="Followed Hyperlink" xfId="27"/>
    <cellStyle name="Followed Hyperlink_Workbook1" xfId="28"/>
    <cellStyle name="Hyperlink" xfId="29"/>
    <cellStyle name="Hyperlink_Workbook1" xfId="30"/>
    <cellStyle name="Normal_Aveline's cat 2.xls" xfId="31"/>
    <cellStyle name="Normal_Workbook1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9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G46" sqref="G46"/>
    </sheetView>
  </sheetViews>
  <sheetFormatPr defaultColWidth="11.00390625" defaultRowHeight="12.75"/>
  <cols>
    <col min="1" max="1" width="3.00390625" style="5" customWidth="1"/>
    <col min="2" max="2" width="3.625" style="6" bestFit="1" customWidth="1"/>
    <col min="3" max="3" width="9.875" style="6" customWidth="1"/>
    <col min="4" max="4" width="17.125" style="5" customWidth="1"/>
    <col min="5" max="5" width="3.375" style="6" customWidth="1"/>
    <col min="6" max="6" width="26.125" style="7" customWidth="1"/>
    <col min="7" max="7" width="35.00390625" style="8" customWidth="1"/>
    <col min="8" max="8" width="6.25390625" style="9" bestFit="1" customWidth="1"/>
    <col min="9" max="9" width="9.875" style="8" bestFit="1" customWidth="1"/>
    <col min="10" max="16384" width="7.875" style="10" customWidth="1"/>
  </cols>
  <sheetData>
    <row r="1" spans="1:9" s="4" customFormat="1" ht="12">
      <c r="A1" s="1" t="s">
        <v>1505</v>
      </c>
      <c r="B1" s="2" t="s">
        <v>1506</v>
      </c>
      <c r="C1" s="2" t="s">
        <v>1507</v>
      </c>
      <c r="D1" s="1" t="s">
        <v>1508</v>
      </c>
      <c r="E1" s="2" t="s">
        <v>1509</v>
      </c>
      <c r="F1" s="3" t="s">
        <v>1510</v>
      </c>
      <c r="G1" s="3" t="s">
        <v>1511</v>
      </c>
      <c r="H1" s="2" t="s">
        <v>1512</v>
      </c>
      <c r="I1" s="3" t="s">
        <v>1513</v>
      </c>
    </row>
    <row r="2" spans="1:9" ht="12">
      <c r="A2" s="5">
        <v>1</v>
      </c>
      <c r="B2" s="6">
        <v>1</v>
      </c>
      <c r="C2" s="6" t="s">
        <v>1514</v>
      </c>
      <c r="D2" s="5" t="s">
        <v>1515</v>
      </c>
      <c r="E2" s="6" t="s">
        <v>1516</v>
      </c>
      <c r="F2" s="7" t="s">
        <v>1517</v>
      </c>
      <c r="G2" s="8" t="s">
        <v>1518</v>
      </c>
      <c r="H2" s="9" t="s">
        <v>1519</v>
      </c>
      <c r="I2" s="8" t="s">
        <v>1520</v>
      </c>
    </row>
    <row r="3" spans="1:9" ht="12">
      <c r="A3" s="5">
        <v>2</v>
      </c>
      <c r="B3" s="6">
        <v>1</v>
      </c>
      <c r="C3" s="6" t="s">
        <v>1521</v>
      </c>
      <c r="D3" s="5" t="s">
        <v>1522</v>
      </c>
      <c r="E3" s="6" t="s">
        <v>1523</v>
      </c>
      <c r="F3" s="7" t="s">
        <v>1517</v>
      </c>
      <c r="H3" s="9" t="s">
        <v>1519</v>
      </c>
      <c r="I3" s="8" t="s">
        <v>1520</v>
      </c>
    </row>
    <row r="4" spans="1:9" ht="12">
      <c r="A4" s="5">
        <v>3</v>
      </c>
      <c r="B4" s="6">
        <v>1</v>
      </c>
      <c r="C4" s="6" t="s">
        <v>1524</v>
      </c>
      <c r="D4" s="5" t="s">
        <v>1525</v>
      </c>
      <c r="E4" s="6" t="s">
        <v>1523</v>
      </c>
      <c r="F4" s="7" t="str">
        <f>"1st foot"</f>
        <v>1st foot</v>
      </c>
      <c r="G4" s="8" t="s">
        <v>1526</v>
      </c>
      <c r="H4" s="9" t="s">
        <v>1519</v>
      </c>
      <c r="I4" s="8" t="s">
        <v>1520</v>
      </c>
    </row>
    <row r="5" spans="1:9" ht="12">
      <c r="A5" s="5">
        <v>4</v>
      </c>
      <c r="B5" s="6">
        <v>1</v>
      </c>
      <c r="C5" s="6" t="s">
        <v>1527</v>
      </c>
      <c r="D5" s="5" t="s">
        <v>1528</v>
      </c>
      <c r="E5" s="6" t="s">
        <v>1523</v>
      </c>
      <c r="F5" s="7" t="str">
        <f>"1st foot"</f>
        <v>1st foot</v>
      </c>
      <c r="G5" s="11" t="s">
        <v>1529</v>
      </c>
      <c r="H5" s="9" t="s">
        <v>1519</v>
      </c>
      <c r="I5" s="8" t="s">
        <v>1520</v>
      </c>
    </row>
    <row r="6" spans="1:9" ht="12">
      <c r="A6" s="5">
        <v>5</v>
      </c>
      <c r="B6" s="6">
        <v>1</v>
      </c>
      <c r="C6" s="6" t="s">
        <v>1530</v>
      </c>
      <c r="D6" s="5" t="s">
        <v>1531</v>
      </c>
      <c r="E6" s="6" t="s">
        <v>1516</v>
      </c>
      <c r="F6" s="7" t="str">
        <f>"1st foot"</f>
        <v>1st foot</v>
      </c>
      <c r="G6" s="8" t="s">
        <v>1532</v>
      </c>
      <c r="H6" s="9" t="s">
        <v>1519</v>
      </c>
      <c r="I6" s="8" t="s">
        <v>1520</v>
      </c>
    </row>
    <row r="7" spans="1:9" ht="12">
      <c r="A7" s="5">
        <v>6</v>
      </c>
      <c r="C7" s="6" t="s">
        <v>1533</v>
      </c>
      <c r="D7" s="5" t="s">
        <v>1534</v>
      </c>
      <c r="F7" s="7" t="str">
        <f>"1st foot"</f>
        <v>1st foot</v>
      </c>
      <c r="H7" s="9" t="s">
        <v>1519</v>
      </c>
      <c r="I7" s="8" t="s">
        <v>1535</v>
      </c>
    </row>
    <row r="8" spans="1:9" ht="12">
      <c r="A8" s="5">
        <v>7</v>
      </c>
      <c r="B8" s="6">
        <v>1</v>
      </c>
      <c r="C8" s="6" t="s">
        <v>1536</v>
      </c>
      <c r="D8" s="5" t="s">
        <v>1537</v>
      </c>
      <c r="E8" s="6" t="s">
        <v>1523</v>
      </c>
      <c r="F8" s="7" t="str">
        <f>"1st foot"</f>
        <v>1st foot</v>
      </c>
      <c r="G8" s="8" t="s">
        <v>1538</v>
      </c>
      <c r="H8" s="9" t="s">
        <v>1519</v>
      </c>
      <c r="I8" s="8" t="s">
        <v>1520</v>
      </c>
    </row>
    <row r="9" spans="1:9" ht="12">
      <c r="A9" s="5">
        <v>8</v>
      </c>
      <c r="B9" s="6">
        <v>1</v>
      </c>
      <c r="C9" s="6" t="s">
        <v>1539</v>
      </c>
      <c r="D9" s="5" t="s">
        <v>1528</v>
      </c>
      <c r="E9" s="6" t="s">
        <v>1523</v>
      </c>
      <c r="F9" s="7" t="s">
        <v>1540</v>
      </c>
      <c r="G9" s="8" t="s">
        <v>1541</v>
      </c>
      <c r="H9" s="9" t="s">
        <v>1519</v>
      </c>
      <c r="I9" s="8" t="s">
        <v>1520</v>
      </c>
    </row>
    <row r="10" spans="1:10" ht="12">
      <c r="A10" s="5">
        <v>9</v>
      </c>
      <c r="B10" s="6">
        <v>1</v>
      </c>
      <c r="C10" s="6" t="s">
        <v>1542</v>
      </c>
      <c r="D10" s="5" t="s">
        <v>1543</v>
      </c>
      <c r="E10" s="6" t="s">
        <v>1523</v>
      </c>
      <c r="F10" s="7" t="s">
        <v>1540</v>
      </c>
      <c r="G10" s="8" t="s">
        <v>1544</v>
      </c>
      <c r="H10" s="9" t="s">
        <v>1519</v>
      </c>
      <c r="I10" s="8" t="s">
        <v>1520</v>
      </c>
      <c r="J10" s="5"/>
    </row>
    <row r="11" spans="1:9" ht="12">
      <c r="A11" s="5">
        <v>10</v>
      </c>
      <c r="B11" s="6">
        <v>1</v>
      </c>
      <c r="C11" s="6" t="s">
        <v>1545</v>
      </c>
      <c r="D11" s="5" t="s">
        <v>1546</v>
      </c>
      <c r="E11" s="6" t="s">
        <v>1516</v>
      </c>
      <c r="F11" s="7" t="s">
        <v>1540</v>
      </c>
      <c r="G11" s="8" t="s">
        <v>1547</v>
      </c>
      <c r="H11" s="9" t="s">
        <v>1519</v>
      </c>
      <c r="I11" s="8" t="s">
        <v>1520</v>
      </c>
    </row>
    <row r="12" spans="1:9" ht="12">
      <c r="A12" s="5">
        <v>11</v>
      </c>
      <c r="B12" s="6">
        <v>1</v>
      </c>
      <c r="C12" s="6" t="s">
        <v>1548</v>
      </c>
      <c r="D12" s="5" t="s">
        <v>1549</v>
      </c>
      <c r="E12" s="6" t="s">
        <v>1523</v>
      </c>
      <c r="H12" s="9" t="s">
        <v>1519</v>
      </c>
      <c r="I12" s="8" t="s">
        <v>1520</v>
      </c>
    </row>
    <row r="13" spans="1:9" ht="12">
      <c r="A13" s="5">
        <v>12</v>
      </c>
      <c r="B13" s="6">
        <v>1</v>
      </c>
      <c r="C13" s="6" t="s">
        <v>1550</v>
      </c>
      <c r="D13" s="5" t="s">
        <v>1551</v>
      </c>
      <c r="E13" s="6" t="s">
        <v>1516</v>
      </c>
      <c r="F13" s="7" t="s">
        <v>1552</v>
      </c>
      <c r="G13" s="8" t="s">
        <v>1553</v>
      </c>
      <c r="H13" s="9" t="s">
        <v>1519</v>
      </c>
      <c r="I13" s="8" t="s">
        <v>1520</v>
      </c>
    </row>
    <row r="14" spans="1:9" ht="12">
      <c r="A14" s="5">
        <v>13</v>
      </c>
      <c r="B14" s="6">
        <v>1</v>
      </c>
      <c r="C14" s="6" t="s">
        <v>1554</v>
      </c>
      <c r="D14" s="5" t="s">
        <v>1549</v>
      </c>
      <c r="E14" s="6" t="s">
        <v>1523</v>
      </c>
      <c r="F14" s="7" t="s">
        <v>1552</v>
      </c>
      <c r="G14" s="8" t="s">
        <v>1555</v>
      </c>
      <c r="H14" s="9" t="s">
        <v>1519</v>
      </c>
      <c r="I14" s="8" t="s">
        <v>1520</v>
      </c>
    </row>
    <row r="15" spans="1:10" s="13" customFormat="1" ht="12">
      <c r="A15" s="5">
        <v>14</v>
      </c>
      <c r="B15" s="6">
        <v>1</v>
      </c>
      <c r="C15" s="6" t="s">
        <v>1556</v>
      </c>
      <c r="D15" s="5" t="s">
        <v>1557</v>
      </c>
      <c r="E15" s="6" t="s">
        <v>1523</v>
      </c>
      <c r="F15" s="7"/>
      <c r="G15" s="7" t="s">
        <v>1558</v>
      </c>
      <c r="H15" s="9" t="s">
        <v>1519</v>
      </c>
      <c r="I15" s="12"/>
      <c r="J15" s="10"/>
    </row>
    <row r="16" spans="1:9" ht="12">
      <c r="A16" s="5">
        <v>15</v>
      </c>
      <c r="B16" s="6">
        <v>1</v>
      </c>
      <c r="C16" s="6" t="s">
        <v>1559</v>
      </c>
      <c r="D16" s="5" t="s">
        <v>1560</v>
      </c>
      <c r="F16" s="7" t="s">
        <v>1552</v>
      </c>
      <c r="G16" s="8" t="s">
        <v>1561</v>
      </c>
      <c r="H16" s="9" t="s">
        <v>1519</v>
      </c>
      <c r="I16" s="8" t="s">
        <v>1520</v>
      </c>
    </row>
    <row r="17" spans="1:9" ht="12">
      <c r="A17" s="5">
        <v>16</v>
      </c>
      <c r="B17" s="6">
        <v>1</v>
      </c>
      <c r="C17" s="6" t="s">
        <v>1562</v>
      </c>
      <c r="D17" s="5" t="s">
        <v>1560</v>
      </c>
      <c r="F17" s="7" t="s">
        <v>1552</v>
      </c>
      <c r="H17" s="9" t="s">
        <v>1519</v>
      </c>
      <c r="I17" s="8" t="s">
        <v>1535</v>
      </c>
    </row>
    <row r="18" spans="1:9" ht="12">
      <c r="A18" s="5">
        <v>17</v>
      </c>
      <c r="B18" s="6">
        <v>1</v>
      </c>
      <c r="C18" s="6" t="s">
        <v>1563</v>
      </c>
      <c r="D18" s="5" t="s">
        <v>1560</v>
      </c>
      <c r="F18" s="7" t="s">
        <v>1552</v>
      </c>
      <c r="H18" s="9" t="s">
        <v>1519</v>
      </c>
      <c r="I18" s="8" t="s">
        <v>1535</v>
      </c>
    </row>
    <row r="19" spans="1:9" ht="12">
      <c r="A19" s="5">
        <v>18</v>
      </c>
      <c r="B19" s="6">
        <v>1</v>
      </c>
      <c r="C19" s="6" t="s">
        <v>1564</v>
      </c>
      <c r="D19" s="5" t="s">
        <v>1560</v>
      </c>
      <c r="F19" s="7" t="s">
        <v>1552</v>
      </c>
      <c r="H19" s="9" t="s">
        <v>1519</v>
      </c>
      <c r="I19" s="8" t="s">
        <v>1535</v>
      </c>
    </row>
    <row r="20" spans="1:9" ht="12">
      <c r="A20" s="5">
        <v>19</v>
      </c>
      <c r="B20" s="6">
        <v>1</v>
      </c>
      <c r="C20" s="6" t="s">
        <v>1565</v>
      </c>
      <c r="D20" s="5" t="s">
        <v>1560</v>
      </c>
      <c r="F20" s="7" t="s">
        <v>1552</v>
      </c>
      <c r="H20" s="9" t="s">
        <v>1519</v>
      </c>
      <c r="I20" s="8" t="s">
        <v>1535</v>
      </c>
    </row>
    <row r="21" spans="1:9" ht="12">
      <c r="A21" s="5">
        <v>20</v>
      </c>
      <c r="B21" s="6">
        <v>1</v>
      </c>
      <c r="C21" s="6" t="s">
        <v>1566</v>
      </c>
      <c r="D21" s="5" t="s">
        <v>1560</v>
      </c>
      <c r="F21" s="7" t="s">
        <v>1552</v>
      </c>
      <c r="H21" s="9" t="s">
        <v>1519</v>
      </c>
      <c r="I21" s="8" t="s">
        <v>1535</v>
      </c>
    </row>
    <row r="22" spans="1:9" ht="12">
      <c r="A22" s="5">
        <v>21</v>
      </c>
      <c r="B22" s="6">
        <v>1</v>
      </c>
      <c r="C22" s="6" t="s">
        <v>1567</v>
      </c>
      <c r="D22" s="5" t="s">
        <v>1560</v>
      </c>
      <c r="F22" s="7" t="s">
        <v>1552</v>
      </c>
      <c r="H22" s="9" t="s">
        <v>1519</v>
      </c>
      <c r="I22" s="8" t="s">
        <v>1535</v>
      </c>
    </row>
    <row r="23" spans="1:9" ht="12">
      <c r="A23" s="5">
        <v>22</v>
      </c>
      <c r="B23" s="6">
        <v>1</v>
      </c>
      <c r="C23" s="6" t="s">
        <v>1568</v>
      </c>
      <c r="D23" s="5" t="s">
        <v>1560</v>
      </c>
      <c r="F23" s="7" t="str">
        <f aca="true" t="shared" si="0" ref="F23:F66">"RHS 64 ft from datum, under Burial I"</f>
        <v>RHS 64 ft from datum, under Burial I</v>
      </c>
      <c r="H23" s="9" t="s">
        <v>1519</v>
      </c>
      <c r="I23" s="8" t="s">
        <v>1535</v>
      </c>
    </row>
    <row r="24" spans="1:9" ht="12">
      <c r="A24" s="5">
        <v>23</v>
      </c>
      <c r="B24" s="6">
        <v>1</v>
      </c>
      <c r="C24" s="6" t="s">
        <v>1569</v>
      </c>
      <c r="D24" s="5" t="s">
        <v>1570</v>
      </c>
      <c r="F24" s="7" t="str">
        <f t="shared" si="0"/>
        <v>RHS 64 ft from datum, under Burial I</v>
      </c>
      <c r="G24" s="8" t="s">
        <v>1571</v>
      </c>
      <c r="H24" s="9" t="s">
        <v>1519</v>
      </c>
      <c r="I24" s="8" t="s">
        <v>1520</v>
      </c>
    </row>
    <row r="25" spans="1:9" ht="12">
      <c r="A25" s="5">
        <v>24</v>
      </c>
      <c r="B25" s="6">
        <v>1</v>
      </c>
      <c r="C25" s="6" t="s">
        <v>1572</v>
      </c>
      <c r="D25" s="5" t="s">
        <v>1560</v>
      </c>
      <c r="F25" s="7" t="str">
        <f t="shared" si="0"/>
        <v>RHS 64 ft from datum, under Burial I</v>
      </c>
      <c r="G25" s="8" t="s">
        <v>1573</v>
      </c>
      <c r="H25" s="9" t="s">
        <v>1519</v>
      </c>
      <c r="I25" s="8" t="s">
        <v>1520</v>
      </c>
    </row>
    <row r="26" spans="1:9" ht="12">
      <c r="A26" s="5">
        <v>25</v>
      </c>
      <c r="B26" s="6">
        <v>1</v>
      </c>
      <c r="C26" s="6" t="s">
        <v>1574</v>
      </c>
      <c r="D26" s="5" t="s">
        <v>1560</v>
      </c>
      <c r="F26" s="7" t="str">
        <f t="shared" si="0"/>
        <v>RHS 64 ft from datum, under Burial I</v>
      </c>
      <c r="H26" s="9" t="s">
        <v>1519</v>
      </c>
      <c r="I26" s="8" t="s">
        <v>1535</v>
      </c>
    </row>
    <row r="27" spans="1:9" ht="12">
      <c r="A27" s="5">
        <v>26</v>
      </c>
      <c r="B27" s="6">
        <v>1</v>
      </c>
      <c r="C27" s="6" t="s">
        <v>1575</v>
      </c>
      <c r="D27" s="5" t="s">
        <v>1560</v>
      </c>
      <c r="F27" s="7" t="str">
        <f t="shared" si="0"/>
        <v>RHS 64 ft from datum, under Burial I</v>
      </c>
      <c r="G27" s="8" t="s">
        <v>1573</v>
      </c>
      <c r="H27" s="9" t="s">
        <v>1519</v>
      </c>
      <c r="I27" s="8" t="s">
        <v>1535</v>
      </c>
    </row>
    <row r="28" spans="1:9" ht="12">
      <c r="A28" s="5">
        <v>27</v>
      </c>
      <c r="B28" s="6">
        <v>1</v>
      </c>
      <c r="C28" s="6" t="s">
        <v>1576</v>
      </c>
      <c r="D28" s="5" t="s">
        <v>1560</v>
      </c>
      <c r="F28" s="7" t="str">
        <f t="shared" si="0"/>
        <v>RHS 64 ft from datum, under Burial I</v>
      </c>
      <c r="H28" s="9" t="s">
        <v>1519</v>
      </c>
      <c r="I28" s="8" t="s">
        <v>1535</v>
      </c>
    </row>
    <row r="29" spans="1:9" ht="12">
      <c r="A29" s="5">
        <v>28</v>
      </c>
      <c r="B29" s="6">
        <v>1</v>
      </c>
      <c r="C29" s="6" t="s">
        <v>1577</v>
      </c>
      <c r="D29" s="5" t="s">
        <v>1560</v>
      </c>
      <c r="F29" s="7" t="str">
        <f t="shared" si="0"/>
        <v>RHS 64 ft from datum, under Burial I</v>
      </c>
      <c r="H29" s="9" t="s">
        <v>1519</v>
      </c>
      <c r="I29" s="8" t="s">
        <v>1520</v>
      </c>
    </row>
    <row r="30" spans="1:9" ht="12">
      <c r="A30" s="5">
        <v>29</v>
      </c>
      <c r="B30" s="6">
        <v>1</v>
      </c>
      <c r="C30" s="6" t="s">
        <v>1578</v>
      </c>
      <c r="D30" s="5" t="s">
        <v>1560</v>
      </c>
      <c r="F30" s="7" t="str">
        <f t="shared" si="0"/>
        <v>RHS 64 ft from datum, under Burial I</v>
      </c>
      <c r="H30" s="9" t="s">
        <v>1519</v>
      </c>
      <c r="I30" s="8" t="s">
        <v>1520</v>
      </c>
    </row>
    <row r="31" spans="1:9" ht="12">
      <c r="A31" s="5">
        <v>30</v>
      </c>
      <c r="B31" s="6">
        <v>1</v>
      </c>
      <c r="C31" s="6" t="s">
        <v>1579</v>
      </c>
      <c r="D31" s="5" t="s">
        <v>1560</v>
      </c>
      <c r="F31" s="7" t="str">
        <f t="shared" si="0"/>
        <v>RHS 64 ft from datum, under Burial I</v>
      </c>
      <c r="H31" s="9" t="s">
        <v>1519</v>
      </c>
      <c r="I31" s="8" t="s">
        <v>1520</v>
      </c>
    </row>
    <row r="32" spans="1:9" ht="12">
      <c r="A32" s="5">
        <v>31</v>
      </c>
      <c r="B32" s="6">
        <v>1</v>
      </c>
      <c r="C32" s="6" t="s">
        <v>1580</v>
      </c>
      <c r="D32" s="5" t="s">
        <v>1581</v>
      </c>
      <c r="F32" s="7" t="str">
        <f t="shared" si="0"/>
        <v>RHS 64 ft from datum, under Burial I</v>
      </c>
      <c r="H32" s="9" t="s">
        <v>1519</v>
      </c>
      <c r="I32" s="8" t="s">
        <v>1520</v>
      </c>
    </row>
    <row r="33" spans="1:9" ht="12">
      <c r="A33" s="5">
        <v>32</v>
      </c>
      <c r="B33" s="6">
        <v>1</v>
      </c>
      <c r="C33" s="6" t="s">
        <v>1582</v>
      </c>
      <c r="D33" s="5" t="s">
        <v>1560</v>
      </c>
      <c r="F33" s="7" t="str">
        <f t="shared" si="0"/>
        <v>RHS 64 ft from datum, under Burial I</v>
      </c>
      <c r="H33" s="9" t="s">
        <v>1519</v>
      </c>
      <c r="I33" s="8" t="s">
        <v>1520</v>
      </c>
    </row>
    <row r="34" spans="1:9" ht="12">
      <c r="A34" s="5">
        <v>33</v>
      </c>
      <c r="B34" s="6">
        <v>1</v>
      </c>
      <c r="C34" s="6" t="s">
        <v>1583</v>
      </c>
      <c r="D34" s="5" t="s">
        <v>1560</v>
      </c>
      <c r="F34" s="7" t="str">
        <f t="shared" si="0"/>
        <v>RHS 64 ft from datum, under Burial I</v>
      </c>
      <c r="H34" s="9" t="s">
        <v>1519</v>
      </c>
      <c r="I34" s="8" t="s">
        <v>1520</v>
      </c>
    </row>
    <row r="35" spans="1:9" ht="12">
      <c r="A35" s="5">
        <v>34</v>
      </c>
      <c r="B35" s="6">
        <v>1</v>
      </c>
      <c r="C35" s="6" t="s">
        <v>1584</v>
      </c>
      <c r="D35" s="5" t="s">
        <v>1560</v>
      </c>
      <c r="F35" s="7" t="str">
        <f t="shared" si="0"/>
        <v>RHS 64 ft from datum, under Burial I</v>
      </c>
      <c r="H35" s="9" t="s">
        <v>1519</v>
      </c>
      <c r="I35" s="8" t="s">
        <v>1520</v>
      </c>
    </row>
    <row r="36" spans="1:9" ht="12">
      <c r="A36" s="5">
        <v>35</v>
      </c>
      <c r="B36" s="6">
        <v>1</v>
      </c>
      <c r="C36" s="6" t="s">
        <v>1585</v>
      </c>
      <c r="D36" s="5" t="s">
        <v>1560</v>
      </c>
      <c r="F36" s="7" t="str">
        <f t="shared" si="0"/>
        <v>RHS 64 ft from datum, under Burial I</v>
      </c>
      <c r="H36" s="9" t="s">
        <v>1519</v>
      </c>
      <c r="I36" s="8" t="s">
        <v>1520</v>
      </c>
    </row>
    <row r="37" spans="1:9" ht="12">
      <c r="A37" s="5">
        <v>36</v>
      </c>
      <c r="B37" s="6">
        <v>1</v>
      </c>
      <c r="C37" s="6" t="s">
        <v>1586</v>
      </c>
      <c r="D37" s="5" t="s">
        <v>1560</v>
      </c>
      <c r="F37" s="7" t="str">
        <f t="shared" si="0"/>
        <v>RHS 64 ft from datum, under Burial I</v>
      </c>
      <c r="H37" s="9" t="s">
        <v>1519</v>
      </c>
      <c r="I37" s="8" t="s">
        <v>1535</v>
      </c>
    </row>
    <row r="38" spans="1:9" ht="12">
      <c r="A38" s="5">
        <v>37</v>
      </c>
      <c r="B38" s="6">
        <v>1</v>
      </c>
      <c r="C38" s="6" t="s">
        <v>1587</v>
      </c>
      <c r="D38" s="5" t="s">
        <v>1560</v>
      </c>
      <c r="F38" s="7" t="str">
        <f t="shared" si="0"/>
        <v>RHS 64 ft from datum, under Burial I</v>
      </c>
      <c r="H38" s="9" t="s">
        <v>1519</v>
      </c>
      <c r="I38" s="8" t="s">
        <v>1520</v>
      </c>
    </row>
    <row r="39" spans="1:9" ht="12">
      <c r="A39" s="5">
        <v>38</v>
      </c>
      <c r="B39" s="6">
        <v>1</v>
      </c>
      <c r="C39" s="6" t="s">
        <v>1588</v>
      </c>
      <c r="D39" s="5" t="s">
        <v>1560</v>
      </c>
      <c r="F39" s="7" t="str">
        <f t="shared" si="0"/>
        <v>RHS 64 ft from datum, under Burial I</v>
      </c>
      <c r="H39" s="9" t="s">
        <v>1519</v>
      </c>
      <c r="I39" s="8" t="s">
        <v>1520</v>
      </c>
    </row>
    <row r="40" spans="1:9" ht="12">
      <c r="A40" s="5">
        <v>39</v>
      </c>
      <c r="B40" s="6">
        <v>1</v>
      </c>
      <c r="C40" s="6" t="s">
        <v>1589</v>
      </c>
      <c r="D40" s="5" t="s">
        <v>1560</v>
      </c>
      <c r="F40" s="7" t="str">
        <f t="shared" si="0"/>
        <v>RHS 64 ft from datum, under Burial I</v>
      </c>
      <c r="H40" s="9" t="s">
        <v>1519</v>
      </c>
      <c r="I40" s="8" t="s">
        <v>1535</v>
      </c>
    </row>
    <row r="41" spans="1:9" ht="12">
      <c r="A41" s="5">
        <v>40</v>
      </c>
      <c r="B41" s="6">
        <v>1</v>
      </c>
      <c r="C41" s="6" t="s">
        <v>1590</v>
      </c>
      <c r="D41" s="5" t="s">
        <v>1560</v>
      </c>
      <c r="F41" s="7" t="str">
        <f t="shared" si="0"/>
        <v>RHS 64 ft from datum, under Burial I</v>
      </c>
      <c r="H41" s="9" t="s">
        <v>1519</v>
      </c>
      <c r="I41" s="8" t="s">
        <v>1535</v>
      </c>
    </row>
    <row r="42" spans="1:9" ht="12">
      <c r="A42" s="5">
        <v>41</v>
      </c>
      <c r="B42" s="6">
        <v>1</v>
      </c>
      <c r="C42" s="6" t="s">
        <v>1591</v>
      </c>
      <c r="D42" s="5" t="s">
        <v>1560</v>
      </c>
      <c r="F42" s="7" t="str">
        <f t="shared" si="0"/>
        <v>RHS 64 ft from datum, under Burial I</v>
      </c>
      <c r="H42" s="9" t="s">
        <v>1519</v>
      </c>
      <c r="I42" s="8" t="s">
        <v>1520</v>
      </c>
    </row>
    <row r="43" spans="1:9" ht="12">
      <c r="A43" s="5">
        <v>42</v>
      </c>
      <c r="B43" s="6">
        <v>1</v>
      </c>
      <c r="C43" s="6" t="s">
        <v>1592</v>
      </c>
      <c r="D43" s="5" t="s">
        <v>1560</v>
      </c>
      <c r="F43" s="7" t="str">
        <f t="shared" si="0"/>
        <v>RHS 64 ft from datum, under Burial I</v>
      </c>
      <c r="H43" s="9" t="s">
        <v>1519</v>
      </c>
      <c r="I43" s="8" t="s">
        <v>1520</v>
      </c>
    </row>
    <row r="44" spans="1:9" ht="12">
      <c r="A44" s="5">
        <v>43</v>
      </c>
      <c r="B44" s="6">
        <v>1</v>
      </c>
      <c r="C44" s="6" t="s">
        <v>1593</v>
      </c>
      <c r="D44" s="5" t="s">
        <v>1560</v>
      </c>
      <c r="F44" s="7" t="str">
        <f t="shared" si="0"/>
        <v>RHS 64 ft from datum, under Burial I</v>
      </c>
      <c r="H44" s="9" t="s">
        <v>1519</v>
      </c>
      <c r="I44" s="8" t="s">
        <v>1535</v>
      </c>
    </row>
    <row r="45" spans="1:9" ht="12">
      <c r="A45" s="5">
        <v>44</v>
      </c>
      <c r="B45" s="6">
        <v>1</v>
      </c>
      <c r="C45" s="6" t="s">
        <v>1594</v>
      </c>
      <c r="D45" s="5" t="s">
        <v>1560</v>
      </c>
      <c r="F45" s="7" t="str">
        <f t="shared" si="0"/>
        <v>RHS 64 ft from datum, under Burial I</v>
      </c>
      <c r="H45" s="9" t="s">
        <v>1519</v>
      </c>
      <c r="I45" s="8" t="s">
        <v>1520</v>
      </c>
    </row>
    <row r="46" spans="1:9" ht="12">
      <c r="A46" s="5">
        <v>45</v>
      </c>
      <c r="B46" s="6">
        <v>1</v>
      </c>
      <c r="C46" s="6" t="s">
        <v>1595</v>
      </c>
      <c r="D46" s="5" t="s">
        <v>1560</v>
      </c>
      <c r="F46" s="7" t="str">
        <f t="shared" si="0"/>
        <v>RHS 64 ft from datum, under Burial I</v>
      </c>
      <c r="H46" s="9" t="s">
        <v>1519</v>
      </c>
      <c r="I46" s="8" t="s">
        <v>1520</v>
      </c>
    </row>
    <row r="47" spans="1:9" ht="12">
      <c r="A47" s="5">
        <v>46</v>
      </c>
      <c r="B47" s="6">
        <v>1</v>
      </c>
      <c r="C47" s="6" t="s">
        <v>1596</v>
      </c>
      <c r="D47" s="5" t="s">
        <v>1560</v>
      </c>
      <c r="F47" s="7" t="str">
        <f t="shared" si="0"/>
        <v>RHS 64 ft from datum, under Burial I</v>
      </c>
      <c r="H47" s="9" t="s">
        <v>1519</v>
      </c>
      <c r="I47" s="8" t="s">
        <v>1520</v>
      </c>
    </row>
    <row r="48" spans="1:9" ht="12">
      <c r="A48" s="5">
        <v>47</v>
      </c>
      <c r="B48" s="6">
        <v>1</v>
      </c>
      <c r="C48" s="6" t="s">
        <v>1597</v>
      </c>
      <c r="D48" s="5" t="s">
        <v>1560</v>
      </c>
      <c r="F48" s="7" t="str">
        <f t="shared" si="0"/>
        <v>RHS 64 ft from datum, under Burial I</v>
      </c>
      <c r="H48" s="9" t="s">
        <v>1519</v>
      </c>
      <c r="I48" s="8" t="s">
        <v>1520</v>
      </c>
    </row>
    <row r="49" spans="1:9" ht="12">
      <c r="A49" s="5">
        <v>48</v>
      </c>
      <c r="B49" s="6">
        <v>1</v>
      </c>
      <c r="C49" s="6" t="s">
        <v>1598</v>
      </c>
      <c r="D49" s="5" t="s">
        <v>1560</v>
      </c>
      <c r="F49" s="7" t="str">
        <f t="shared" si="0"/>
        <v>RHS 64 ft from datum, under Burial I</v>
      </c>
      <c r="H49" s="9" t="s">
        <v>1519</v>
      </c>
      <c r="I49" s="8" t="s">
        <v>1520</v>
      </c>
    </row>
    <row r="50" spans="1:9" ht="12">
      <c r="A50" s="5">
        <v>49</v>
      </c>
      <c r="B50" s="6">
        <v>1</v>
      </c>
      <c r="C50" s="6" t="s">
        <v>1599</v>
      </c>
      <c r="D50" s="5" t="s">
        <v>1560</v>
      </c>
      <c r="F50" s="7" t="str">
        <f t="shared" si="0"/>
        <v>RHS 64 ft from datum, under Burial I</v>
      </c>
      <c r="G50" s="8" t="s">
        <v>1600</v>
      </c>
      <c r="H50" s="9" t="s">
        <v>1519</v>
      </c>
      <c r="I50" s="8" t="s">
        <v>1520</v>
      </c>
    </row>
    <row r="51" spans="1:9" ht="12">
      <c r="A51" s="5">
        <v>50</v>
      </c>
      <c r="B51" s="6">
        <v>1</v>
      </c>
      <c r="C51" s="6" t="s">
        <v>1601</v>
      </c>
      <c r="D51" s="5" t="s">
        <v>1560</v>
      </c>
      <c r="F51" s="7" t="str">
        <f t="shared" si="0"/>
        <v>RHS 64 ft from datum, under Burial I</v>
      </c>
      <c r="H51" s="9" t="s">
        <v>1519</v>
      </c>
      <c r="I51" s="8" t="s">
        <v>1520</v>
      </c>
    </row>
    <row r="52" spans="1:9" ht="12">
      <c r="A52" s="5">
        <v>51</v>
      </c>
      <c r="B52" s="6">
        <v>1</v>
      </c>
      <c r="C52" s="6" t="s">
        <v>1602</v>
      </c>
      <c r="D52" s="5" t="s">
        <v>1560</v>
      </c>
      <c r="F52" s="7" t="str">
        <f t="shared" si="0"/>
        <v>RHS 64 ft from datum, under Burial I</v>
      </c>
      <c r="H52" s="9" t="s">
        <v>1519</v>
      </c>
      <c r="I52" s="8" t="s">
        <v>1520</v>
      </c>
    </row>
    <row r="53" spans="1:9" ht="12">
      <c r="A53" s="5">
        <v>52</v>
      </c>
      <c r="B53" s="6">
        <v>1</v>
      </c>
      <c r="C53" s="6" t="s">
        <v>1603</v>
      </c>
      <c r="D53" s="5" t="s">
        <v>1560</v>
      </c>
      <c r="F53" s="7" t="str">
        <f t="shared" si="0"/>
        <v>RHS 64 ft from datum, under Burial I</v>
      </c>
      <c r="H53" s="9" t="s">
        <v>1519</v>
      </c>
      <c r="I53" s="8" t="s">
        <v>1520</v>
      </c>
    </row>
    <row r="54" spans="1:9" ht="12">
      <c r="A54" s="5">
        <v>53</v>
      </c>
      <c r="B54" s="6">
        <v>1</v>
      </c>
      <c r="C54" s="6" t="s">
        <v>1604</v>
      </c>
      <c r="D54" s="5" t="s">
        <v>1560</v>
      </c>
      <c r="F54" s="7" t="str">
        <f t="shared" si="0"/>
        <v>RHS 64 ft from datum, under Burial I</v>
      </c>
      <c r="H54" s="9" t="s">
        <v>1519</v>
      </c>
      <c r="I54" s="8" t="s">
        <v>1520</v>
      </c>
    </row>
    <row r="55" spans="1:9" ht="12">
      <c r="A55" s="5">
        <v>54</v>
      </c>
      <c r="B55" s="6">
        <v>1</v>
      </c>
      <c r="C55" s="6" t="s">
        <v>1605</v>
      </c>
      <c r="D55" s="5" t="s">
        <v>1560</v>
      </c>
      <c r="F55" s="7" t="str">
        <f t="shared" si="0"/>
        <v>RHS 64 ft from datum, under Burial I</v>
      </c>
      <c r="H55" s="9" t="s">
        <v>1519</v>
      </c>
      <c r="I55" s="8" t="s">
        <v>1520</v>
      </c>
    </row>
    <row r="56" spans="1:9" ht="12">
      <c r="A56" s="5">
        <v>55</v>
      </c>
      <c r="B56" s="6">
        <v>1</v>
      </c>
      <c r="C56" s="6" t="s">
        <v>1606</v>
      </c>
      <c r="D56" s="5" t="s">
        <v>1560</v>
      </c>
      <c r="F56" s="7" t="str">
        <f t="shared" si="0"/>
        <v>RHS 64 ft from datum, under Burial I</v>
      </c>
      <c r="H56" s="9" t="s">
        <v>1519</v>
      </c>
      <c r="I56" s="8" t="s">
        <v>1520</v>
      </c>
    </row>
    <row r="57" spans="1:9" ht="12">
      <c r="A57" s="5">
        <v>56</v>
      </c>
      <c r="C57" s="6" t="s">
        <v>1607</v>
      </c>
      <c r="D57" s="5" t="s">
        <v>1608</v>
      </c>
      <c r="F57" s="7" t="str">
        <f t="shared" si="0"/>
        <v>RHS 64 ft from datum, under Burial I</v>
      </c>
      <c r="G57" s="11" t="s">
        <v>1609</v>
      </c>
      <c r="H57" s="9" t="s">
        <v>1519</v>
      </c>
      <c r="I57" s="8" t="s">
        <v>1535</v>
      </c>
    </row>
    <row r="58" spans="1:9" ht="12">
      <c r="A58" s="5">
        <v>57</v>
      </c>
      <c r="C58" s="6" t="s">
        <v>1610</v>
      </c>
      <c r="D58" s="5" t="s">
        <v>1608</v>
      </c>
      <c r="F58" s="7" t="str">
        <f t="shared" si="0"/>
        <v>RHS 64 ft from datum, under Burial I</v>
      </c>
      <c r="G58" s="11" t="s">
        <v>1422</v>
      </c>
      <c r="H58" s="9" t="s">
        <v>1519</v>
      </c>
      <c r="I58" s="8" t="s">
        <v>1535</v>
      </c>
    </row>
    <row r="59" spans="1:9" ht="12">
      <c r="A59" s="5">
        <v>58</v>
      </c>
      <c r="C59" s="6" t="s">
        <v>1423</v>
      </c>
      <c r="D59" s="5" t="s">
        <v>1424</v>
      </c>
      <c r="F59" s="7" t="str">
        <f t="shared" si="0"/>
        <v>RHS 64 ft from datum, under Burial I</v>
      </c>
      <c r="G59" s="11" t="s">
        <v>1425</v>
      </c>
      <c r="H59" s="9" t="s">
        <v>1519</v>
      </c>
      <c r="I59" s="8" t="s">
        <v>1535</v>
      </c>
    </row>
    <row r="60" spans="1:9" ht="12">
      <c r="A60" s="5">
        <v>59</v>
      </c>
      <c r="C60" s="6" t="s">
        <v>1426</v>
      </c>
      <c r="D60" s="5" t="s">
        <v>1427</v>
      </c>
      <c r="E60" s="6" t="s">
        <v>1516</v>
      </c>
      <c r="F60" s="7" t="str">
        <f t="shared" si="0"/>
        <v>RHS 64 ft from datum, under Burial I</v>
      </c>
      <c r="G60" s="11" t="s">
        <v>1428</v>
      </c>
      <c r="H60" s="9" t="s">
        <v>1519</v>
      </c>
      <c r="I60" s="8" t="s">
        <v>1535</v>
      </c>
    </row>
    <row r="61" spans="1:9" ht="12">
      <c r="A61" s="5">
        <v>60</v>
      </c>
      <c r="C61" s="6" t="s">
        <v>1429</v>
      </c>
      <c r="D61" s="5" t="s">
        <v>1608</v>
      </c>
      <c r="F61" s="7" t="str">
        <f t="shared" si="0"/>
        <v>RHS 64 ft from datum, under Burial I</v>
      </c>
      <c r="G61" s="11" t="s">
        <v>1430</v>
      </c>
      <c r="H61" s="9" t="s">
        <v>1519</v>
      </c>
      <c r="I61" s="8" t="s">
        <v>1535</v>
      </c>
    </row>
    <row r="62" spans="1:9" ht="12">
      <c r="A62" s="5">
        <v>61</v>
      </c>
      <c r="C62" s="6" t="s">
        <v>1431</v>
      </c>
      <c r="D62" s="5" t="s">
        <v>1427</v>
      </c>
      <c r="E62" s="6" t="s">
        <v>1523</v>
      </c>
      <c r="F62" s="7" t="str">
        <f t="shared" si="0"/>
        <v>RHS 64 ft from datum, under Burial I</v>
      </c>
      <c r="G62" s="11" t="s">
        <v>1432</v>
      </c>
      <c r="H62" s="9" t="s">
        <v>1519</v>
      </c>
      <c r="I62" s="8" t="s">
        <v>1535</v>
      </c>
    </row>
    <row r="63" spans="1:9" ht="12">
      <c r="A63" s="5">
        <v>62</v>
      </c>
      <c r="C63" s="6" t="s">
        <v>1433</v>
      </c>
      <c r="D63" s="5" t="s">
        <v>1608</v>
      </c>
      <c r="F63" s="7" t="str">
        <f t="shared" si="0"/>
        <v>RHS 64 ft from datum, under Burial I</v>
      </c>
      <c r="G63" s="11" t="s">
        <v>1434</v>
      </c>
      <c r="H63" s="9" t="s">
        <v>1519</v>
      </c>
      <c r="I63" s="8" t="s">
        <v>1535</v>
      </c>
    </row>
    <row r="64" spans="1:9" ht="12">
      <c r="A64" s="5">
        <v>63</v>
      </c>
      <c r="C64" s="6" t="s">
        <v>1435</v>
      </c>
      <c r="D64" s="5" t="s">
        <v>1427</v>
      </c>
      <c r="F64" s="7" t="str">
        <f t="shared" si="0"/>
        <v>RHS 64 ft from datum, under Burial I</v>
      </c>
      <c r="G64" s="11" t="s">
        <v>1436</v>
      </c>
      <c r="H64" s="9" t="s">
        <v>1519</v>
      </c>
      <c r="I64" s="8" t="s">
        <v>1535</v>
      </c>
    </row>
    <row r="65" spans="1:9" ht="12">
      <c r="A65" s="5">
        <v>64</v>
      </c>
      <c r="C65" s="6" t="s">
        <v>1437</v>
      </c>
      <c r="D65" s="5" t="s">
        <v>1608</v>
      </c>
      <c r="F65" s="7" t="str">
        <f t="shared" si="0"/>
        <v>RHS 64 ft from datum, under Burial I</v>
      </c>
      <c r="G65" s="11" t="s">
        <v>1438</v>
      </c>
      <c r="H65" s="9" t="s">
        <v>1519</v>
      </c>
      <c r="I65" s="8" t="s">
        <v>1535</v>
      </c>
    </row>
    <row r="66" spans="1:9" ht="12">
      <c r="A66" s="5">
        <v>65</v>
      </c>
      <c r="C66" s="6" t="s">
        <v>1439</v>
      </c>
      <c r="D66" s="5" t="s">
        <v>1427</v>
      </c>
      <c r="E66" s="6" t="s">
        <v>1516</v>
      </c>
      <c r="F66" s="7" t="str">
        <f t="shared" si="0"/>
        <v>RHS 64 ft from datum, under Burial I</v>
      </c>
      <c r="G66" s="11" t="s">
        <v>1440</v>
      </c>
      <c r="H66" s="9" t="s">
        <v>1519</v>
      </c>
      <c r="I66" s="8" t="s">
        <v>1535</v>
      </c>
    </row>
    <row r="67" spans="1:9" ht="12">
      <c r="A67" s="5">
        <v>66</v>
      </c>
      <c r="C67" s="6" t="s">
        <v>1441</v>
      </c>
      <c r="D67" s="5" t="s">
        <v>1546</v>
      </c>
      <c r="E67" s="6" t="s">
        <v>1523</v>
      </c>
      <c r="F67" s="7" t="s">
        <v>1442</v>
      </c>
      <c r="G67" s="11" t="s">
        <v>1443</v>
      </c>
      <c r="H67" s="9" t="s">
        <v>1519</v>
      </c>
      <c r="I67" s="8" t="s">
        <v>1444</v>
      </c>
    </row>
    <row r="68" spans="1:9" ht="12">
      <c r="A68" s="5">
        <v>67</v>
      </c>
      <c r="C68" s="6" t="s">
        <v>1445</v>
      </c>
      <c r="D68" s="5" t="s">
        <v>1446</v>
      </c>
      <c r="E68" s="6" t="s">
        <v>1516</v>
      </c>
      <c r="F68" s="7" t="s">
        <v>1442</v>
      </c>
      <c r="G68" s="11" t="s">
        <v>1443</v>
      </c>
      <c r="H68" s="9" t="s">
        <v>1519</v>
      </c>
      <c r="I68" s="8" t="s">
        <v>1444</v>
      </c>
    </row>
    <row r="69" spans="1:9" ht="12">
      <c r="A69" s="5">
        <v>68</v>
      </c>
      <c r="B69" s="6">
        <v>1</v>
      </c>
      <c r="C69" s="6" t="s">
        <v>1447</v>
      </c>
      <c r="D69" s="5" t="s">
        <v>1448</v>
      </c>
      <c r="E69" s="6" t="s">
        <v>1523</v>
      </c>
      <c r="F69" s="7" t="s">
        <v>1442</v>
      </c>
      <c r="G69" s="8" t="s">
        <v>1449</v>
      </c>
      <c r="H69" s="9" t="s">
        <v>1519</v>
      </c>
      <c r="I69" s="8" t="s">
        <v>1535</v>
      </c>
    </row>
    <row r="70" spans="1:9" ht="12">
      <c r="A70" s="5">
        <v>69</v>
      </c>
      <c r="B70" s="6">
        <v>1</v>
      </c>
      <c r="C70" s="6" t="s">
        <v>1450</v>
      </c>
      <c r="D70" s="5" t="s">
        <v>1451</v>
      </c>
      <c r="E70" s="6" t="s">
        <v>1523</v>
      </c>
      <c r="F70" s="7" t="s">
        <v>1442</v>
      </c>
      <c r="G70" s="8" t="s">
        <v>1452</v>
      </c>
      <c r="H70" s="9" t="s">
        <v>1519</v>
      </c>
      <c r="I70" s="8" t="s">
        <v>1520</v>
      </c>
    </row>
    <row r="71" spans="1:9" ht="12">
      <c r="A71" s="5">
        <v>70</v>
      </c>
      <c r="B71" s="6">
        <v>1</v>
      </c>
      <c r="C71" s="6" t="s">
        <v>1453</v>
      </c>
      <c r="D71" s="5" t="s">
        <v>1454</v>
      </c>
      <c r="E71" s="6" t="s">
        <v>1455</v>
      </c>
      <c r="F71" s="7" t="s">
        <v>1456</v>
      </c>
      <c r="G71" s="8" t="s">
        <v>1457</v>
      </c>
      <c r="H71" s="9" t="s">
        <v>1519</v>
      </c>
      <c r="I71" s="8" t="s">
        <v>1520</v>
      </c>
    </row>
    <row r="72" spans="1:10" ht="12">
      <c r="A72" s="5">
        <v>71</v>
      </c>
      <c r="B72" s="6">
        <v>1</v>
      </c>
      <c r="C72" s="6" t="s">
        <v>1458</v>
      </c>
      <c r="D72" s="5" t="s">
        <v>1459</v>
      </c>
      <c r="E72" s="6" t="s">
        <v>1516</v>
      </c>
      <c r="F72" s="7" t="s">
        <v>1456</v>
      </c>
      <c r="G72" s="8" t="s">
        <v>1460</v>
      </c>
      <c r="H72" s="9" t="s">
        <v>1519</v>
      </c>
      <c r="I72" s="8" t="s">
        <v>1520</v>
      </c>
      <c r="J72" s="4"/>
    </row>
    <row r="73" spans="1:10" ht="12">
      <c r="A73" s="5">
        <v>72</v>
      </c>
      <c r="B73" s="6">
        <v>1</v>
      </c>
      <c r="C73" s="6" t="s">
        <v>1461</v>
      </c>
      <c r="D73" s="5" t="s">
        <v>1462</v>
      </c>
      <c r="E73" s="6" t="s">
        <v>1516</v>
      </c>
      <c r="F73" s="7" t="s">
        <v>1456</v>
      </c>
      <c r="G73" s="8" t="s">
        <v>1463</v>
      </c>
      <c r="H73" s="9" t="s">
        <v>1519</v>
      </c>
      <c r="I73" s="8" t="s">
        <v>1520</v>
      </c>
      <c r="J73" s="4"/>
    </row>
    <row r="74" spans="1:10" ht="12">
      <c r="A74" s="5">
        <v>73</v>
      </c>
      <c r="B74" s="6">
        <v>1</v>
      </c>
      <c r="C74" s="6" t="s">
        <v>1464</v>
      </c>
      <c r="D74" s="5" t="s">
        <v>1528</v>
      </c>
      <c r="E74" s="6" t="s">
        <v>1523</v>
      </c>
      <c r="F74" s="7" t="s">
        <v>1456</v>
      </c>
      <c r="G74" s="8" t="s">
        <v>1465</v>
      </c>
      <c r="H74" s="9" t="s">
        <v>1519</v>
      </c>
      <c r="I74" s="8" t="s">
        <v>1520</v>
      </c>
      <c r="J74" s="4"/>
    </row>
    <row r="75" spans="1:10" ht="12">
      <c r="A75" s="5">
        <v>74</v>
      </c>
      <c r="B75" s="6">
        <v>1</v>
      </c>
      <c r="C75" s="6" t="s">
        <v>1466</v>
      </c>
      <c r="D75" s="5" t="s">
        <v>1467</v>
      </c>
      <c r="F75" s="7" t="s">
        <v>1456</v>
      </c>
      <c r="G75" s="8" t="s">
        <v>1463</v>
      </c>
      <c r="H75" s="9" t="s">
        <v>1519</v>
      </c>
      <c r="I75" s="8" t="s">
        <v>1520</v>
      </c>
      <c r="J75" s="4"/>
    </row>
    <row r="76" spans="1:10" ht="12">
      <c r="A76" s="5">
        <v>75</v>
      </c>
      <c r="B76" s="6">
        <v>1</v>
      </c>
      <c r="C76" s="6" t="s">
        <v>1468</v>
      </c>
      <c r="D76" s="5" t="s">
        <v>1469</v>
      </c>
      <c r="F76" s="7" t="s">
        <v>1456</v>
      </c>
      <c r="H76" s="9" t="s">
        <v>1519</v>
      </c>
      <c r="I76" s="8" t="s">
        <v>1520</v>
      </c>
      <c r="J76" s="4"/>
    </row>
    <row r="77" spans="1:9" ht="12">
      <c r="A77" s="5">
        <v>76</v>
      </c>
      <c r="C77" s="6" t="s">
        <v>1470</v>
      </c>
      <c r="D77" s="5" t="s">
        <v>1525</v>
      </c>
      <c r="E77" s="6" t="s">
        <v>1523</v>
      </c>
      <c r="F77" s="7" t="s">
        <v>1456</v>
      </c>
      <c r="G77" s="11" t="s">
        <v>1471</v>
      </c>
      <c r="H77" s="9" t="s">
        <v>1519</v>
      </c>
      <c r="I77" s="8" t="s">
        <v>1520</v>
      </c>
    </row>
    <row r="78" spans="1:9" ht="12">
      <c r="A78" s="5">
        <v>77</v>
      </c>
      <c r="B78" s="6">
        <v>1</v>
      </c>
      <c r="C78" s="6" t="s">
        <v>1472</v>
      </c>
      <c r="D78" s="5" t="s">
        <v>1473</v>
      </c>
      <c r="E78" s="6" t="s">
        <v>1523</v>
      </c>
      <c r="G78" s="11" t="s">
        <v>1474</v>
      </c>
      <c r="H78" s="9" t="s">
        <v>1475</v>
      </c>
      <c r="I78" s="8" t="str">
        <f>"'On exhibition'"</f>
        <v>'On exhibition'</v>
      </c>
    </row>
    <row r="79" spans="1:9" ht="12">
      <c r="A79" s="5">
        <v>78</v>
      </c>
      <c r="B79" s="6">
        <v>1</v>
      </c>
      <c r="C79" s="6" t="s">
        <v>1476</v>
      </c>
      <c r="D79" s="5" t="s">
        <v>1477</v>
      </c>
      <c r="E79" s="6" t="s">
        <v>1478</v>
      </c>
      <c r="F79" s="7" t="s">
        <v>1456</v>
      </c>
      <c r="G79" s="8" t="s">
        <v>1479</v>
      </c>
      <c r="H79" s="9" t="s">
        <v>1519</v>
      </c>
      <c r="I79" s="8" t="s">
        <v>1520</v>
      </c>
    </row>
    <row r="80" spans="1:9" ht="12">
      <c r="A80" s="5">
        <v>79</v>
      </c>
      <c r="C80" s="6" t="s">
        <v>1480</v>
      </c>
      <c r="D80" s="5" t="s">
        <v>1477</v>
      </c>
      <c r="F80" s="7" t="s">
        <v>1456</v>
      </c>
      <c r="G80" s="11" t="s">
        <v>1481</v>
      </c>
      <c r="H80" s="9" t="s">
        <v>1519</v>
      </c>
      <c r="I80" s="8" t="s">
        <v>1444</v>
      </c>
    </row>
    <row r="81" spans="1:10" s="5" customFormat="1" ht="12">
      <c r="A81" s="5">
        <v>80</v>
      </c>
      <c r="B81" s="6">
        <v>1</v>
      </c>
      <c r="C81" s="6" t="s">
        <v>1482</v>
      </c>
      <c r="D81" s="5" t="s">
        <v>1477</v>
      </c>
      <c r="E81" s="6" t="s">
        <v>1516</v>
      </c>
      <c r="F81" s="7" t="s">
        <v>1456</v>
      </c>
      <c r="G81" s="7" t="s">
        <v>1483</v>
      </c>
      <c r="H81" s="6" t="s">
        <v>1519</v>
      </c>
      <c r="I81" s="7" t="s">
        <v>1520</v>
      </c>
      <c r="J81" s="10"/>
    </row>
    <row r="82" spans="1:9" ht="12">
      <c r="A82" s="5">
        <v>81</v>
      </c>
      <c r="B82" s="6">
        <v>1</v>
      </c>
      <c r="C82" s="6" t="s">
        <v>1484</v>
      </c>
      <c r="D82" s="5" t="s">
        <v>1485</v>
      </c>
      <c r="E82" s="6" t="s">
        <v>1523</v>
      </c>
      <c r="F82" s="7" t="s">
        <v>1456</v>
      </c>
      <c r="G82" s="8" t="s">
        <v>1486</v>
      </c>
      <c r="H82" s="9" t="s">
        <v>1519</v>
      </c>
      <c r="I82" s="8" t="s">
        <v>1520</v>
      </c>
    </row>
    <row r="83" spans="1:9" ht="12">
      <c r="A83" s="5">
        <v>82</v>
      </c>
      <c r="C83" s="6" t="s">
        <v>1487</v>
      </c>
      <c r="D83" s="5" t="s">
        <v>1488</v>
      </c>
      <c r="F83" s="7" t="s">
        <v>1456</v>
      </c>
      <c r="H83" s="9" t="s">
        <v>1519</v>
      </c>
      <c r="I83" s="8" t="s">
        <v>1535</v>
      </c>
    </row>
    <row r="84" spans="1:9" ht="12">
      <c r="A84" s="5">
        <v>83</v>
      </c>
      <c r="B84" s="6">
        <v>1</v>
      </c>
      <c r="C84" s="6" t="s">
        <v>1489</v>
      </c>
      <c r="D84" s="5" t="s">
        <v>1490</v>
      </c>
      <c r="F84" s="7" t="s">
        <v>1456</v>
      </c>
      <c r="H84" s="9" t="s">
        <v>1519</v>
      </c>
      <c r="I84" s="8" t="s">
        <v>1520</v>
      </c>
    </row>
    <row r="85" spans="1:9" ht="12">
      <c r="A85" s="5">
        <v>84</v>
      </c>
      <c r="B85" s="6">
        <v>1</v>
      </c>
      <c r="C85" s="6" t="s">
        <v>1491</v>
      </c>
      <c r="D85" s="5" t="s">
        <v>1492</v>
      </c>
      <c r="E85" s="6" t="s">
        <v>1523</v>
      </c>
      <c r="F85" s="7" t="s">
        <v>1456</v>
      </c>
      <c r="G85" s="8" t="s">
        <v>1493</v>
      </c>
      <c r="H85" s="9" t="s">
        <v>1494</v>
      </c>
      <c r="I85" s="8" t="s">
        <v>1520</v>
      </c>
    </row>
    <row r="86" spans="1:9" ht="12">
      <c r="A86" s="5">
        <v>85</v>
      </c>
      <c r="B86" s="6">
        <v>1</v>
      </c>
      <c r="C86" s="6" t="s">
        <v>1495</v>
      </c>
      <c r="D86" s="5" t="s">
        <v>1485</v>
      </c>
      <c r="E86" s="6" t="s">
        <v>1478</v>
      </c>
      <c r="F86" s="7" t="s">
        <v>1456</v>
      </c>
      <c r="G86" s="8" t="s">
        <v>1452</v>
      </c>
      <c r="H86" s="9" t="s">
        <v>1519</v>
      </c>
      <c r="I86" s="8" t="s">
        <v>1520</v>
      </c>
    </row>
    <row r="87" spans="1:9" ht="12">
      <c r="A87" s="5">
        <v>86</v>
      </c>
      <c r="B87" s="6">
        <v>1</v>
      </c>
      <c r="C87" s="6" t="s">
        <v>1496</v>
      </c>
      <c r="D87" s="5" t="s">
        <v>1497</v>
      </c>
      <c r="E87" s="6" t="s">
        <v>1516</v>
      </c>
      <c r="F87" s="7" t="s">
        <v>1456</v>
      </c>
      <c r="G87" s="8" t="s">
        <v>1498</v>
      </c>
      <c r="H87" s="9" t="s">
        <v>1519</v>
      </c>
      <c r="I87" s="8" t="s">
        <v>1520</v>
      </c>
    </row>
    <row r="88" spans="1:9" ht="12">
      <c r="A88" s="5">
        <v>87</v>
      </c>
      <c r="B88" s="6">
        <v>1</v>
      </c>
      <c r="C88" s="6" t="s">
        <v>1499</v>
      </c>
      <c r="D88" s="5" t="s">
        <v>1500</v>
      </c>
      <c r="G88" s="8" t="s">
        <v>1501</v>
      </c>
      <c r="H88" s="9" t="s">
        <v>1519</v>
      </c>
      <c r="I88" s="8" t="s">
        <v>1520</v>
      </c>
    </row>
    <row r="89" spans="1:9" ht="12">
      <c r="A89" s="5">
        <v>88</v>
      </c>
      <c r="B89" s="6">
        <v>1</v>
      </c>
      <c r="C89" s="6" t="s">
        <v>1502</v>
      </c>
      <c r="D89" s="5" t="s">
        <v>1560</v>
      </c>
      <c r="F89" s="7" t="s">
        <v>1456</v>
      </c>
      <c r="H89" s="9" t="s">
        <v>1519</v>
      </c>
      <c r="I89" s="8" t="s">
        <v>1520</v>
      </c>
    </row>
    <row r="90" spans="1:9" ht="12">
      <c r="A90" s="5">
        <v>89</v>
      </c>
      <c r="B90" s="6">
        <v>1</v>
      </c>
      <c r="C90" s="6" t="s">
        <v>1503</v>
      </c>
      <c r="D90" s="5" t="s">
        <v>1504</v>
      </c>
      <c r="E90" s="6" t="s">
        <v>1516</v>
      </c>
      <c r="F90" s="7" t="s">
        <v>1342</v>
      </c>
      <c r="G90" s="8" t="s">
        <v>1343</v>
      </c>
      <c r="H90" s="9" t="s">
        <v>1519</v>
      </c>
      <c r="I90" s="8" t="s">
        <v>1520</v>
      </c>
    </row>
    <row r="91" spans="1:9" ht="12">
      <c r="A91" s="5">
        <v>90</v>
      </c>
      <c r="B91" s="6">
        <v>1</v>
      </c>
      <c r="C91" s="6" t="s">
        <v>1344</v>
      </c>
      <c r="D91" s="5" t="s">
        <v>1454</v>
      </c>
      <c r="E91" s="6" t="s">
        <v>1523</v>
      </c>
      <c r="F91" s="7" t="s">
        <v>1342</v>
      </c>
      <c r="G91" s="8" t="s">
        <v>1345</v>
      </c>
      <c r="H91" s="9" t="s">
        <v>1519</v>
      </c>
      <c r="I91" s="8" t="s">
        <v>1520</v>
      </c>
    </row>
    <row r="92" spans="1:9" ht="12">
      <c r="A92" s="5">
        <v>91</v>
      </c>
      <c r="B92" s="6">
        <v>1</v>
      </c>
      <c r="C92" s="6" t="s">
        <v>1346</v>
      </c>
      <c r="D92" s="5" t="s">
        <v>1347</v>
      </c>
      <c r="F92" s="7" t="s">
        <v>1348</v>
      </c>
      <c r="H92" s="9" t="s">
        <v>1519</v>
      </c>
      <c r="I92" s="8" t="s">
        <v>1520</v>
      </c>
    </row>
    <row r="93" spans="1:9" ht="12">
      <c r="A93" s="5">
        <v>92</v>
      </c>
      <c r="C93" s="6" t="s">
        <v>1349</v>
      </c>
      <c r="D93" s="5" t="s">
        <v>1446</v>
      </c>
      <c r="E93" s="6" t="s">
        <v>1516</v>
      </c>
      <c r="F93" s="7" t="s">
        <v>1350</v>
      </c>
      <c r="H93" s="9" t="s">
        <v>1519</v>
      </c>
      <c r="I93" s="8" t="s">
        <v>1520</v>
      </c>
    </row>
    <row r="94" spans="1:9" ht="12">
      <c r="A94" s="5">
        <v>93</v>
      </c>
      <c r="B94" s="6">
        <v>1</v>
      </c>
      <c r="C94" s="6" t="s">
        <v>1351</v>
      </c>
      <c r="D94" s="5" t="s">
        <v>1448</v>
      </c>
      <c r="E94" s="6" t="s">
        <v>1516</v>
      </c>
      <c r="G94" s="11" t="s">
        <v>1352</v>
      </c>
      <c r="H94" s="9" t="s">
        <v>1519</v>
      </c>
      <c r="I94" s="8" t="s">
        <v>1520</v>
      </c>
    </row>
    <row r="95" spans="1:9" ht="12">
      <c r="A95" s="5">
        <v>94</v>
      </c>
      <c r="B95" s="6">
        <v>1</v>
      </c>
      <c r="C95" s="6" t="s">
        <v>1353</v>
      </c>
      <c r="D95" s="5" t="s">
        <v>1454</v>
      </c>
      <c r="E95" s="6" t="s">
        <v>1516</v>
      </c>
      <c r="F95" s="7" t="s">
        <v>1517</v>
      </c>
      <c r="G95" s="8" t="s">
        <v>1354</v>
      </c>
      <c r="H95" s="9" t="s">
        <v>1519</v>
      </c>
      <c r="I95" s="8" t="s">
        <v>1520</v>
      </c>
    </row>
    <row r="96" spans="1:9" ht="12">
      <c r="A96" s="5">
        <v>95</v>
      </c>
      <c r="B96" s="6">
        <v>1</v>
      </c>
      <c r="C96" s="6" t="s">
        <v>1355</v>
      </c>
      <c r="D96" s="5" t="s">
        <v>1356</v>
      </c>
      <c r="G96" s="8" t="s">
        <v>1357</v>
      </c>
      <c r="H96" s="9" t="s">
        <v>1519</v>
      </c>
      <c r="I96" s="8" t="s">
        <v>1520</v>
      </c>
    </row>
    <row r="97" spans="1:9" ht="12">
      <c r="A97" s="5">
        <v>96</v>
      </c>
      <c r="B97" s="6">
        <v>1</v>
      </c>
      <c r="C97" s="6" t="s">
        <v>1358</v>
      </c>
      <c r="D97" s="5" t="s">
        <v>1359</v>
      </c>
      <c r="E97" s="6" t="s">
        <v>1516</v>
      </c>
      <c r="F97" s="7" t="s">
        <v>1360</v>
      </c>
      <c r="G97" s="8" t="s">
        <v>1361</v>
      </c>
      <c r="H97" s="9" t="s">
        <v>1519</v>
      </c>
      <c r="I97" s="8" t="s">
        <v>1362</v>
      </c>
    </row>
    <row r="98" spans="1:9" ht="12">
      <c r="A98" s="5">
        <v>97</v>
      </c>
      <c r="B98" s="6">
        <v>1</v>
      </c>
      <c r="C98" s="6" t="s">
        <v>1363</v>
      </c>
      <c r="D98" s="5" t="s">
        <v>1549</v>
      </c>
      <c r="E98" s="6" t="s">
        <v>1516</v>
      </c>
      <c r="F98" s="7" t="s">
        <v>1364</v>
      </c>
      <c r="G98" s="8" t="s">
        <v>1365</v>
      </c>
      <c r="H98" s="9" t="s">
        <v>1519</v>
      </c>
      <c r="I98" s="8" t="s">
        <v>1520</v>
      </c>
    </row>
    <row r="99" spans="1:9" ht="12">
      <c r="A99" s="5">
        <v>98</v>
      </c>
      <c r="B99" s="6">
        <v>1</v>
      </c>
      <c r="C99" s="6" t="s">
        <v>1366</v>
      </c>
      <c r="D99" s="5" t="s">
        <v>1367</v>
      </c>
      <c r="F99" s="7" t="s">
        <v>1364</v>
      </c>
      <c r="H99" s="9" t="s">
        <v>1519</v>
      </c>
      <c r="I99" s="8" t="s">
        <v>1520</v>
      </c>
    </row>
    <row r="100" spans="1:9" ht="12">
      <c r="A100" s="5">
        <v>99</v>
      </c>
      <c r="B100" s="6">
        <v>1</v>
      </c>
      <c r="C100" s="6" t="s">
        <v>1368</v>
      </c>
      <c r="D100" s="5" t="s">
        <v>1367</v>
      </c>
      <c r="F100" s="7" t="s">
        <v>1364</v>
      </c>
      <c r="H100" s="9" t="s">
        <v>1519</v>
      </c>
      <c r="I100" s="8" t="s">
        <v>1535</v>
      </c>
    </row>
    <row r="101" spans="1:9" ht="12">
      <c r="A101" s="5">
        <v>100</v>
      </c>
      <c r="B101" s="6">
        <v>1</v>
      </c>
      <c r="C101" s="6" t="s">
        <v>1369</v>
      </c>
      <c r="D101" s="5" t="s">
        <v>1370</v>
      </c>
      <c r="E101" s="6" t="s">
        <v>1523</v>
      </c>
      <c r="F101" s="7" t="s">
        <v>1364</v>
      </c>
      <c r="H101" s="9" t="s">
        <v>1519</v>
      </c>
      <c r="I101" s="8" t="s">
        <v>1520</v>
      </c>
    </row>
    <row r="102" spans="1:9" ht="12">
      <c r="A102" s="5">
        <v>101</v>
      </c>
      <c r="B102" s="6">
        <v>1</v>
      </c>
      <c r="C102" s="6" t="s">
        <v>1371</v>
      </c>
      <c r="D102" s="5" t="s">
        <v>1522</v>
      </c>
      <c r="H102" s="9" t="s">
        <v>1519</v>
      </c>
      <c r="I102" s="8" t="s">
        <v>1520</v>
      </c>
    </row>
    <row r="103" spans="1:9" ht="12">
      <c r="A103" s="5">
        <v>102</v>
      </c>
      <c r="B103" s="6">
        <v>1</v>
      </c>
      <c r="C103" s="6" t="s">
        <v>1372</v>
      </c>
      <c r="D103" s="5" t="s">
        <v>1549</v>
      </c>
      <c r="E103" s="6" t="s">
        <v>1523</v>
      </c>
      <c r="G103" s="8" t="s">
        <v>1373</v>
      </c>
      <c r="H103" s="9" t="s">
        <v>1519</v>
      </c>
      <c r="I103" s="8" t="s">
        <v>1535</v>
      </c>
    </row>
    <row r="104" spans="1:9" ht="12">
      <c r="A104" s="5">
        <v>103</v>
      </c>
      <c r="C104" s="6" t="s">
        <v>1374</v>
      </c>
      <c r="D104" s="5" t="s">
        <v>1427</v>
      </c>
      <c r="E104" s="6" t="s">
        <v>1523</v>
      </c>
      <c r="G104" s="11" t="s">
        <v>1375</v>
      </c>
      <c r="H104" s="9" t="s">
        <v>1519</v>
      </c>
      <c r="I104" s="8" t="s">
        <v>1535</v>
      </c>
    </row>
    <row r="105" spans="1:9" ht="12">
      <c r="A105" s="5">
        <v>104</v>
      </c>
      <c r="C105" s="6" t="s">
        <v>1376</v>
      </c>
      <c r="D105" s="5" t="s">
        <v>1377</v>
      </c>
      <c r="H105" s="9" t="s">
        <v>1519</v>
      </c>
      <c r="I105" s="8" t="s">
        <v>1535</v>
      </c>
    </row>
    <row r="106" spans="1:9" ht="12">
      <c r="A106" s="5">
        <v>105</v>
      </c>
      <c r="C106" s="6" t="s">
        <v>1378</v>
      </c>
      <c r="D106" s="5" t="s">
        <v>1427</v>
      </c>
      <c r="E106" s="6" t="s">
        <v>1516</v>
      </c>
      <c r="G106" s="11" t="s">
        <v>1379</v>
      </c>
      <c r="H106" s="9" t="s">
        <v>1519</v>
      </c>
      <c r="I106" s="8" t="s">
        <v>1535</v>
      </c>
    </row>
    <row r="107" spans="1:9" ht="12">
      <c r="A107" s="5">
        <v>106</v>
      </c>
      <c r="C107" s="6" t="s">
        <v>1380</v>
      </c>
      <c r="D107" s="5" t="s">
        <v>1427</v>
      </c>
      <c r="E107" s="6" t="s">
        <v>1523</v>
      </c>
      <c r="G107" s="11" t="s">
        <v>1381</v>
      </c>
      <c r="H107" s="9" t="s">
        <v>1519</v>
      </c>
      <c r="I107" s="8" t="s">
        <v>1535</v>
      </c>
    </row>
    <row r="108" spans="1:9" ht="12">
      <c r="A108" s="5">
        <v>107</v>
      </c>
      <c r="C108" s="6" t="s">
        <v>1382</v>
      </c>
      <c r="D108" s="5" t="s">
        <v>1383</v>
      </c>
      <c r="E108" s="6" t="s">
        <v>1523</v>
      </c>
      <c r="H108" s="9" t="s">
        <v>1519</v>
      </c>
      <c r="I108" s="8" t="s">
        <v>1535</v>
      </c>
    </row>
    <row r="109" spans="1:9" ht="12">
      <c r="A109" s="5">
        <v>108</v>
      </c>
      <c r="C109" s="6" t="s">
        <v>1384</v>
      </c>
      <c r="D109" s="5" t="s">
        <v>1427</v>
      </c>
      <c r="E109" s="6" t="s">
        <v>1523</v>
      </c>
      <c r="G109" s="11" t="s">
        <v>1375</v>
      </c>
      <c r="H109" s="9" t="s">
        <v>1519</v>
      </c>
      <c r="I109" s="8" t="s">
        <v>1535</v>
      </c>
    </row>
    <row r="110" spans="1:9" ht="12">
      <c r="A110" s="5">
        <v>109</v>
      </c>
      <c r="C110" s="6" t="s">
        <v>1385</v>
      </c>
      <c r="D110" s="5" t="s">
        <v>1427</v>
      </c>
      <c r="E110" s="6" t="s">
        <v>1523</v>
      </c>
      <c r="H110" s="9" t="s">
        <v>1519</v>
      </c>
      <c r="I110" s="8" t="s">
        <v>1535</v>
      </c>
    </row>
    <row r="111" spans="1:9" ht="12">
      <c r="A111" s="5">
        <v>110</v>
      </c>
      <c r="C111" s="6" t="s">
        <v>1386</v>
      </c>
      <c r="D111" s="5" t="s">
        <v>1427</v>
      </c>
      <c r="E111" s="6" t="s">
        <v>1516</v>
      </c>
      <c r="G111" s="11" t="s">
        <v>1387</v>
      </c>
      <c r="H111" s="9" t="s">
        <v>1519</v>
      </c>
      <c r="I111" s="8" t="s">
        <v>1535</v>
      </c>
    </row>
    <row r="112" spans="1:9" ht="12">
      <c r="A112" s="5">
        <v>111</v>
      </c>
      <c r="B112" s="6">
        <v>1</v>
      </c>
      <c r="C112" s="6" t="s">
        <v>1388</v>
      </c>
      <c r="D112" s="5" t="s">
        <v>1560</v>
      </c>
      <c r="F112" s="7" t="s">
        <v>1389</v>
      </c>
      <c r="H112" s="9" t="s">
        <v>1519</v>
      </c>
      <c r="I112" s="8" t="s">
        <v>1520</v>
      </c>
    </row>
    <row r="113" spans="1:9" ht="12">
      <c r="A113" s="5">
        <v>112</v>
      </c>
      <c r="B113" s="6">
        <v>1</v>
      </c>
      <c r="C113" s="6" t="s">
        <v>1390</v>
      </c>
      <c r="D113" s="5" t="s">
        <v>1560</v>
      </c>
      <c r="F113" s="7" t="s">
        <v>1389</v>
      </c>
      <c r="H113" s="9" t="s">
        <v>1519</v>
      </c>
      <c r="I113" s="8" t="s">
        <v>1520</v>
      </c>
    </row>
    <row r="114" spans="1:9" ht="12">
      <c r="A114" s="5">
        <v>113</v>
      </c>
      <c r="B114" s="6">
        <v>1</v>
      </c>
      <c r="C114" s="6" t="s">
        <v>1391</v>
      </c>
      <c r="D114" s="5" t="s">
        <v>1560</v>
      </c>
      <c r="F114" s="7" t="s">
        <v>1389</v>
      </c>
      <c r="H114" s="9" t="s">
        <v>1519</v>
      </c>
      <c r="I114" s="8" t="s">
        <v>1520</v>
      </c>
    </row>
    <row r="115" spans="1:9" ht="12">
      <c r="A115" s="5">
        <v>114</v>
      </c>
      <c r="B115" s="6">
        <v>1</v>
      </c>
      <c r="C115" s="6" t="s">
        <v>1392</v>
      </c>
      <c r="D115" s="5" t="s">
        <v>1528</v>
      </c>
      <c r="E115" s="6" t="s">
        <v>1523</v>
      </c>
      <c r="G115" s="8" t="s">
        <v>1393</v>
      </c>
      <c r="H115" s="9" t="s">
        <v>1519</v>
      </c>
      <c r="I115" s="8" t="s">
        <v>1520</v>
      </c>
    </row>
    <row r="116" spans="1:9" ht="12">
      <c r="A116" s="5">
        <v>115</v>
      </c>
      <c r="B116" s="6">
        <v>1</v>
      </c>
      <c r="C116" s="6" t="s">
        <v>1394</v>
      </c>
      <c r="D116" s="5" t="s">
        <v>1525</v>
      </c>
      <c r="E116" s="6" t="s">
        <v>1516</v>
      </c>
      <c r="G116" s="8" t="str">
        <f>"EKT roll M158, 159"</f>
        <v>EKT roll M158, 159</v>
      </c>
      <c r="H116" s="9" t="s">
        <v>1519</v>
      </c>
      <c r="I116" s="8" t="s">
        <v>1520</v>
      </c>
    </row>
    <row r="117" spans="1:9" ht="12">
      <c r="A117" s="5">
        <v>116</v>
      </c>
      <c r="B117" s="6">
        <v>1</v>
      </c>
      <c r="C117" s="6" t="s">
        <v>1395</v>
      </c>
      <c r="D117" s="5" t="s">
        <v>1446</v>
      </c>
      <c r="E117" s="6" t="s">
        <v>1516</v>
      </c>
      <c r="G117" s="8" t="s">
        <v>1396</v>
      </c>
      <c r="H117" s="9" t="s">
        <v>1519</v>
      </c>
      <c r="I117" s="8" t="s">
        <v>1520</v>
      </c>
    </row>
    <row r="118" spans="1:10" s="5" customFormat="1" ht="12">
      <c r="A118" s="5">
        <v>117</v>
      </c>
      <c r="B118" s="6">
        <v>1</v>
      </c>
      <c r="C118" s="6" t="s">
        <v>1397</v>
      </c>
      <c r="D118" s="5" t="s">
        <v>1459</v>
      </c>
      <c r="E118" s="6" t="s">
        <v>1516</v>
      </c>
      <c r="F118" s="7"/>
      <c r="G118" s="7" t="s">
        <v>1398</v>
      </c>
      <c r="H118" s="6" t="s">
        <v>1519</v>
      </c>
      <c r="I118" s="7" t="s">
        <v>1520</v>
      </c>
      <c r="J118" s="10"/>
    </row>
    <row r="119" spans="1:9" ht="12">
      <c r="A119" s="5">
        <v>118</v>
      </c>
      <c r="B119" s="6">
        <v>1</v>
      </c>
      <c r="C119" s="6" t="s">
        <v>1399</v>
      </c>
      <c r="D119" s="5" t="s">
        <v>1451</v>
      </c>
      <c r="E119" s="6" t="s">
        <v>1516</v>
      </c>
      <c r="G119" s="8" t="s">
        <v>1400</v>
      </c>
      <c r="H119" s="9" t="s">
        <v>1519</v>
      </c>
      <c r="I119" s="8" t="s">
        <v>1401</v>
      </c>
    </row>
    <row r="120" spans="1:10" s="5" customFormat="1" ht="12">
      <c r="A120" s="5">
        <v>119</v>
      </c>
      <c r="B120" s="6">
        <v>1</v>
      </c>
      <c r="C120" s="6" t="s">
        <v>1402</v>
      </c>
      <c r="D120" s="5" t="s">
        <v>1477</v>
      </c>
      <c r="E120" s="6" t="s">
        <v>1523</v>
      </c>
      <c r="F120" s="7"/>
      <c r="G120" s="7" t="s">
        <v>1403</v>
      </c>
      <c r="H120" s="6" t="s">
        <v>1519</v>
      </c>
      <c r="I120" s="7" t="s">
        <v>1520</v>
      </c>
      <c r="J120" s="10"/>
    </row>
    <row r="121" spans="1:9" ht="12">
      <c r="A121" s="5">
        <v>120</v>
      </c>
      <c r="B121" s="6">
        <v>1</v>
      </c>
      <c r="C121" s="6" t="s">
        <v>1404</v>
      </c>
      <c r="D121" s="5" t="s">
        <v>1504</v>
      </c>
      <c r="E121" s="6" t="s">
        <v>1523</v>
      </c>
      <c r="G121" s="8" t="s">
        <v>1405</v>
      </c>
      <c r="H121" s="9" t="s">
        <v>1519</v>
      </c>
      <c r="I121" s="8" t="s">
        <v>1520</v>
      </c>
    </row>
    <row r="122" spans="1:9" ht="12">
      <c r="A122" s="5">
        <v>121</v>
      </c>
      <c r="B122" s="6">
        <v>1</v>
      </c>
      <c r="C122" s="6" t="s">
        <v>1406</v>
      </c>
      <c r="D122" s="5" t="s">
        <v>1485</v>
      </c>
      <c r="E122" s="6" t="s">
        <v>1455</v>
      </c>
      <c r="G122" s="8" t="s">
        <v>1407</v>
      </c>
      <c r="H122" s="9" t="s">
        <v>1519</v>
      </c>
      <c r="I122" s="8" t="s">
        <v>1520</v>
      </c>
    </row>
    <row r="123" spans="1:9" ht="12">
      <c r="A123" s="5">
        <v>122</v>
      </c>
      <c r="C123" s="6" t="s">
        <v>1408</v>
      </c>
      <c r="D123" s="5" t="s">
        <v>1485</v>
      </c>
      <c r="G123" s="11" t="s">
        <v>1409</v>
      </c>
      <c r="H123" s="9" t="s">
        <v>1519</v>
      </c>
      <c r="I123" s="8" t="s">
        <v>1520</v>
      </c>
    </row>
    <row r="124" spans="1:9" ht="12">
      <c r="A124" s="5">
        <v>123</v>
      </c>
      <c r="B124" s="6">
        <v>1</v>
      </c>
      <c r="C124" s="6" t="s">
        <v>1410</v>
      </c>
      <c r="D124" s="5" t="s">
        <v>1488</v>
      </c>
      <c r="E124" s="6" t="s">
        <v>1516</v>
      </c>
      <c r="G124" s="8" t="s">
        <v>1411</v>
      </c>
      <c r="H124" s="9" t="s">
        <v>1519</v>
      </c>
      <c r="I124" s="8" t="s">
        <v>1520</v>
      </c>
    </row>
    <row r="125" spans="1:9" ht="12">
      <c r="A125" s="5">
        <v>124</v>
      </c>
      <c r="B125" s="6">
        <v>1</v>
      </c>
      <c r="C125" s="6" t="s">
        <v>1412</v>
      </c>
      <c r="D125" s="5" t="s">
        <v>1413</v>
      </c>
      <c r="E125" s="6" t="s">
        <v>1516</v>
      </c>
      <c r="F125" s="7" t="s">
        <v>1389</v>
      </c>
      <c r="H125" s="9" t="s">
        <v>1519</v>
      </c>
      <c r="I125" s="8" t="s">
        <v>1520</v>
      </c>
    </row>
    <row r="126" spans="1:9" ht="12">
      <c r="A126" s="5">
        <v>125</v>
      </c>
      <c r="C126" s="6" t="s">
        <v>1414</v>
      </c>
      <c r="D126" s="5" t="s">
        <v>1415</v>
      </c>
      <c r="H126" s="9" t="s">
        <v>1519</v>
      </c>
      <c r="I126" s="8" t="s">
        <v>1535</v>
      </c>
    </row>
    <row r="127" spans="1:9" ht="12">
      <c r="A127" s="5">
        <v>126</v>
      </c>
      <c r="B127" s="6">
        <v>1</v>
      </c>
      <c r="C127" s="6" t="s">
        <v>1416</v>
      </c>
      <c r="D127" s="5" t="s">
        <v>1417</v>
      </c>
      <c r="E127" s="6" t="s">
        <v>1516</v>
      </c>
      <c r="H127" s="9" t="s">
        <v>1519</v>
      </c>
      <c r="I127" s="8" t="s">
        <v>1520</v>
      </c>
    </row>
    <row r="128" spans="1:9" ht="12">
      <c r="A128" s="5">
        <v>127</v>
      </c>
      <c r="B128" s="6">
        <v>1</v>
      </c>
      <c r="C128" s="6" t="s">
        <v>1418</v>
      </c>
      <c r="D128" s="5" t="s">
        <v>1417</v>
      </c>
      <c r="G128" s="11" t="s">
        <v>1419</v>
      </c>
      <c r="H128" s="9" t="s">
        <v>1519</v>
      </c>
      <c r="I128" s="8" t="s">
        <v>1520</v>
      </c>
    </row>
    <row r="129" spans="1:9" ht="12">
      <c r="A129" s="5">
        <v>128</v>
      </c>
      <c r="B129" s="6">
        <v>1</v>
      </c>
      <c r="C129" s="6" t="s">
        <v>1420</v>
      </c>
      <c r="D129" s="5" t="s">
        <v>1417</v>
      </c>
      <c r="G129" s="11" t="s">
        <v>1421</v>
      </c>
      <c r="H129" s="9" t="s">
        <v>1519</v>
      </c>
      <c r="I129" s="8" t="s">
        <v>1535</v>
      </c>
    </row>
    <row r="130" spans="1:9" ht="12">
      <c r="A130" s="5">
        <v>129</v>
      </c>
      <c r="B130" s="6">
        <v>1</v>
      </c>
      <c r="C130" s="6" t="s">
        <v>1263</v>
      </c>
      <c r="D130" s="5" t="s">
        <v>1417</v>
      </c>
      <c r="F130" s="7" t="s">
        <v>1389</v>
      </c>
      <c r="H130" s="9" t="s">
        <v>1519</v>
      </c>
      <c r="I130" s="8" t="s">
        <v>1520</v>
      </c>
    </row>
    <row r="131" spans="1:9" ht="12">
      <c r="A131" s="5">
        <v>130</v>
      </c>
      <c r="B131" s="6">
        <v>1</v>
      </c>
      <c r="C131" s="6" t="s">
        <v>1264</v>
      </c>
      <c r="D131" s="5" t="s">
        <v>1370</v>
      </c>
      <c r="E131" s="6" t="s">
        <v>1516</v>
      </c>
      <c r="G131" s="8" t="s">
        <v>1265</v>
      </c>
      <c r="H131" s="9" t="s">
        <v>1519</v>
      </c>
      <c r="I131" s="8" t="s">
        <v>1520</v>
      </c>
    </row>
    <row r="132" spans="1:9" ht="12">
      <c r="A132" s="5">
        <v>131</v>
      </c>
      <c r="B132" s="6">
        <v>1</v>
      </c>
      <c r="C132" s="6" t="s">
        <v>1266</v>
      </c>
      <c r="D132" s="5" t="s">
        <v>1370</v>
      </c>
      <c r="E132" s="6" t="s">
        <v>1523</v>
      </c>
      <c r="G132" s="8" t="s">
        <v>1265</v>
      </c>
      <c r="H132" s="9" t="s">
        <v>1519</v>
      </c>
      <c r="I132" s="8" t="s">
        <v>1520</v>
      </c>
    </row>
    <row r="133" spans="1:9" ht="12">
      <c r="A133" s="5">
        <v>132</v>
      </c>
      <c r="B133" s="6">
        <v>1</v>
      </c>
      <c r="C133" s="6" t="s">
        <v>1267</v>
      </c>
      <c r="D133" s="5" t="s">
        <v>1370</v>
      </c>
      <c r="E133" s="6" t="s">
        <v>1516</v>
      </c>
      <c r="F133" s="7" t="s">
        <v>1364</v>
      </c>
      <c r="H133" s="9" t="s">
        <v>1519</v>
      </c>
      <c r="I133" s="8" t="s">
        <v>1520</v>
      </c>
    </row>
    <row r="134" spans="1:9" ht="12">
      <c r="A134" s="5">
        <v>133</v>
      </c>
      <c r="B134" s="6">
        <v>1</v>
      </c>
      <c r="C134" s="6" t="s">
        <v>1268</v>
      </c>
      <c r="D134" s="5" t="s">
        <v>1469</v>
      </c>
      <c r="E134" s="6" t="s">
        <v>1523</v>
      </c>
      <c r="G134" s="8" t="s">
        <v>1269</v>
      </c>
      <c r="H134" s="9" t="s">
        <v>1519</v>
      </c>
      <c r="I134" s="8" t="s">
        <v>1520</v>
      </c>
    </row>
    <row r="135" spans="1:9" ht="12">
      <c r="A135" s="5">
        <v>134</v>
      </c>
      <c r="B135" s="6">
        <v>1</v>
      </c>
      <c r="C135" s="6" t="s">
        <v>1270</v>
      </c>
      <c r="D135" s="5" t="s">
        <v>1359</v>
      </c>
      <c r="E135" s="6" t="s">
        <v>1523</v>
      </c>
      <c r="G135" s="8" t="s">
        <v>1271</v>
      </c>
      <c r="H135" s="9" t="s">
        <v>1519</v>
      </c>
      <c r="I135" s="8" t="s">
        <v>1520</v>
      </c>
    </row>
    <row r="136" spans="1:9" ht="12">
      <c r="A136" s="5">
        <v>135</v>
      </c>
      <c r="B136" s="6">
        <v>1</v>
      </c>
      <c r="C136" s="6" t="s">
        <v>1272</v>
      </c>
      <c r="D136" s="5" t="s">
        <v>1446</v>
      </c>
      <c r="E136" s="6" t="s">
        <v>1516</v>
      </c>
      <c r="F136" s="7" t="s">
        <v>1273</v>
      </c>
      <c r="G136" s="8" t="s">
        <v>1274</v>
      </c>
      <c r="H136" s="9" t="s">
        <v>1519</v>
      </c>
      <c r="I136" s="8" t="s">
        <v>1520</v>
      </c>
    </row>
    <row r="137" spans="1:9" ht="12">
      <c r="A137" s="5">
        <v>136</v>
      </c>
      <c r="B137" s="6">
        <v>1</v>
      </c>
      <c r="C137" s="6" t="s">
        <v>1275</v>
      </c>
      <c r="D137" s="5" t="s">
        <v>1276</v>
      </c>
      <c r="E137" s="6" t="s">
        <v>1523</v>
      </c>
      <c r="F137" s="7" t="s">
        <v>1273</v>
      </c>
      <c r="G137" s="8" t="s">
        <v>1277</v>
      </c>
      <c r="H137" s="9" t="s">
        <v>1519</v>
      </c>
      <c r="I137" s="8" t="s">
        <v>1520</v>
      </c>
    </row>
    <row r="138" spans="1:9" ht="12">
      <c r="A138" s="5">
        <v>137</v>
      </c>
      <c r="B138" s="6">
        <v>1</v>
      </c>
      <c r="C138" s="6" t="s">
        <v>1278</v>
      </c>
      <c r="D138" s="5" t="s">
        <v>1454</v>
      </c>
      <c r="E138" s="6" t="s">
        <v>1516</v>
      </c>
      <c r="F138" s="7" t="s">
        <v>1273</v>
      </c>
      <c r="G138" s="8" t="s">
        <v>1279</v>
      </c>
      <c r="H138" s="9" t="s">
        <v>1519</v>
      </c>
      <c r="I138" s="8" t="s">
        <v>1520</v>
      </c>
    </row>
    <row r="139" spans="1:9" ht="12">
      <c r="A139" s="5">
        <v>138</v>
      </c>
      <c r="B139" s="6">
        <v>1</v>
      </c>
      <c r="C139" s="6" t="s">
        <v>1280</v>
      </c>
      <c r="D139" s="5" t="s">
        <v>1546</v>
      </c>
      <c r="E139" s="6" t="s">
        <v>1523</v>
      </c>
      <c r="F139" s="7" t="s">
        <v>1273</v>
      </c>
      <c r="G139" s="8" t="s">
        <v>1281</v>
      </c>
      <c r="H139" s="9" t="s">
        <v>1519</v>
      </c>
      <c r="I139" s="8" t="s">
        <v>1520</v>
      </c>
    </row>
    <row r="140" spans="1:9" ht="12">
      <c r="A140" s="5">
        <v>139</v>
      </c>
      <c r="B140" s="6">
        <v>1</v>
      </c>
      <c r="C140" s="6" t="s">
        <v>1282</v>
      </c>
      <c r="D140" s="5" t="s">
        <v>1525</v>
      </c>
      <c r="G140" s="11" t="s">
        <v>1283</v>
      </c>
      <c r="H140" s="9" t="s">
        <v>1284</v>
      </c>
      <c r="I140" s="8" t="str">
        <f>"'On exhibition'"</f>
        <v>'On exhibition'</v>
      </c>
    </row>
    <row r="141" spans="1:9" ht="12">
      <c r="A141" s="5">
        <v>140</v>
      </c>
      <c r="C141" s="6" t="s">
        <v>1285</v>
      </c>
      <c r="D141" s="5" t="s">
        <v>1528</v>
      </c>
      <c r="F141" s="7" t="s">
        <v>1273</v>
      </c>
      <c r="G141" s="11" t="s">
        <v>1286</v>
      </c>
      <c r="H141" s="9" t="s">
        <v>1519</v>
      </c>
      <c r="I141" s="8" t="s">
        <v>1444</v>
      </c>
    </row>
    <row r="142" spans="1:9" ht="12">
      <c r="A142" s="5">
        <v>141</v>
      </c>
      <c r="B142" s="6">
        <v>1</v>
      </c>
      <c r="C142" s="6" t="s">
        <v>1287</v>
      </c>
      <c r="D142" s="5" t="s">
        <v>1288</v>
      </c>
      <c r="E142" s="6" t="s">
        <v>1516</v>
      </c>
      <c r="F142" s="7" t="s">
        <v>1273</v>
      </c>
      <c r="G142" s="8" t="str">
        <f>"'fracture in life; caries?; hypoplasia' (EKT)"</f>
        <v>'fracture in life; caries?; hypoplasia' (EKT)</v>
      </c>
      <c r="H142" s="9" t="s">
        <v>1519</v>
      </c>
      <c r="I142" s="8" t="s">
        <v>1520</v>
      </c>
    </row>
    <row r="143" spans="1:9" ht="12">
      <c r="A143" s="5">
        <v>142</v>
      </c>
      <c r="B143" s="6">
        <v>1</v>
      </c>
      <c r="C143" s="6" t="s">
        <v>1289</v>
      </c>
      <c r="D143" s="5" t="s">
        <v>1446</v>
      </c>
      <c r="E143" s="6" t="s">
        <v>1516</v>
      </c>
      <c r="F143" s="7" t="s">
        <v>1273</v>
      </c>
      <c r="G143" s="8" t="s">
        <v>1290</v>
      </c>
      <c r="H143" s="9" t="s">
        <v>1519</v>
      </c>
      <c r="I143" s="8" t="s">
        <v>1520</v>
      </c>
    </row>
    <row r="144" spans="1:9" ht="12">
      <c r="A144" s="5">
        <v>143</v>
      </c>
      <c r="B144" s="6">
        <v>1</v>
      </c>
      <c r="C144" s="6" t="s">
        <v>1291</v>
      </c>
      <c r="D144" s="5" t="s">
        <v>1546</v>
      </c>
      <c r="E144" s="6" t="s">
        <v>1523</v>
      </c>
      <c r="F144" s="7" t="s">
        <v>1273</v>
      </c>
      <c r="G144" s="8" t="s">
        <v>1292</v>
      </c>
      <c r="H144" s="9" t="s">
        <v>1519</v>
      </c>
      <c r="I144" s="8" t="s">
        <v>1520</v>
      </c>
    </row>
    <row r="145" spans="1:9" ht="12">
      <c r="A145" s="5">
        <v>144</v>
      </c>
      <c r="B145" s="6">
        <v>1</v>
      </c>
      <c r="C145" s="6" t="s">
        <v>1293</v>
      </c>
      <c r="D145" s="5" t="s">
        <v>1525</v>
      </c>
      <c r="E145" s="6" t="s">
        <v>1523</v>
      </c>
      <c r="F145" s="7" t="s">
        <v>1273</v>
      </c>
      <c r="G145" s="8" t="s">
        <v>1294</v>
      </c>
      <c r="H145" s="9" t="s">
        <v>1519</v>
      </c>
      <c r="I145" s="8" t="s">
        <v>1520</v>
      </c>
    </row>
    <row r="146" spans="1:9" ht="12">
      <c r="A146" s="5">
        <v>145</v>
      </c>
      <c r="B146" s="6">
        <v>1</v>
      </c>
      <c r="C146" s="6" t="s">
        <v>1295</v>
      </c>
      <c r="D146" s="5" t="s">
        <v>1546</v>
      </c>
      <c r="E146" s="6" t="s">
        <v>1516</v>
      </c>
      <c r="F146" s="7" t="s">
        <v>1273</v>
      </c>
      <c r="G146" s="8" t="s">
        <v>1296</v>
      </c>
      <c r="H146" s="9" t="s">
        <v>1519</v>
      </c>
      <c r="I146" s="8" t="s">
        <v>1520</v>
      </c>
    </row>
    <row r="147" spans="1:9" ht="12">
      <c r="A147" s="5">
        <v>146</v>
      </c>
      <c r="B147" s="6">
        <v>1</v>
      </c>
      <c r="C147" s="6" t="s">
        <v>1297</v>
      </c>
      <c r="D147" s="5" t="s">
        <v>1451</v>
      </c>
      <c r="E147" s="6" t="s">
        <v>1523</v>
      </c>
      <c r="F147" s="7" t="s">
        <v>1273</v>
      </c>
      <c r="G147" s="8" t="s">
        <v>1298</v>
      </c>
      <c r="H147" s="9" t="s">
        <v>1519</v>
      </c>
      <c r="I147" s="8" t="s">
        <v>1520</v>
      </c>
    </row>
    <row r="148" spans="1:9" ht="12">
      <c r="A148" s="5">
        <v>147</v>
      </c>
      <c r="B148" s="6">
        <v>1</v>
      </c>
      <c r="C148" s="6" t="s">
        <v>1299</v>
      </c>
      <c r="D148" s="5" t="s">
        <v>1459</v>
      </c>
      <c r="E148" s="6" t="s">
        <v>1516</v>
      </c>
      <c r="F148" s="7" t="s">
        <v>1273</v>
      </c>
      <c r="G148" s="7" t="s">
        <v>1300</v>
      </c>
      <c r="H148" s="9" t="s">
        <v>1519</v>
      </c>
      <c r="I148" s="8" t="s">
        <v>1520</v>
      </c>
    </row>
    <row r="149" spans="1:9" ht="12">
      <c r="A149" s="5">
        <v>148</v>
      </c>
      <c r="C149" s="6" t="s">
        <v>1301</v>
      </c>
      <c r="D149" s="5" t="s">
        <v>1525</v>
      </c>
      <c r="E149" s="6" t="s">
        <v>1516</v>
      </c>
      <c r="F149" s="7" t="s">
        <v>1273</v>
      </c>
      <c r="G149" s="8" t="str">
        <f>"'cervical-buccal small abrasion/caries?' (EKT?)"</f>
        <v>'cervical-buccal small abrasion/caries?' (EKT?)</v>
      </c>
      <c r="H149" s="9" t="s">
        <v>1519</v>
      </c>
      <c r="I149" s="8" t="s">
        <v>1520</v>
      </c>
    </row>
    <row r="150" spans="1:9" ht="12">
      <c r="A150" s="5">
        <v>149</v>
      </c>
      <c r="C150" s="6" t="s">
        <v>1302</v>
      </c>
      <c r="D150" s="5" t="s">
        <v>1446</v>
      </c>
      <c r="E150" s="6" t="s">
        <v>1516</v>
      </c>
      <c r="F150" s="7" t="s">
        <v>1273</v>
      </c>
      <c r="H150" s="9" t="s">
        <v>1519</v>
      </c>
      <c r="I150" s="8" t="s">
        <v>1401</v>
      </c>
    </row>
    <row r="151" spans="1:9" ht="12">
      <c r="A151" s="5">
        <v>150</v>
      </c>
      <c r="B151" s="6">
        <v>1</v>
      </c>
      <c r="C151" s="6" t="s">
        <v>1303</v>
      </c>
      <c r="D151" s="5" t="s">
        <v>1446</v>
      </c>
      <c r="E151" s="6" t="s">
        <v>1523</v>
      </c>
      <c r="F151" s="7" t="s">
        <v>1273</v>
      </c>
      <c r="G151" s="8" t="s">
        <v>1304</v>
      </c>
      <c r="H151" s="9" t="s">
        <v>1519</v>
      </c>
      <c r="I151" s="8" t="s">
        <v>1520</v>
      </c>
    </row>
    <row r="152" spans="1:9" ht="12">
      <c r="A152" s="5">
        <v>151</v>
      </c>
      <c r="B152" s="6">
        <v>1</v>
      </c>
      <c r="C152" s="6" t="s">
        <v>1305</v>
      </c>
      <c r="D152" s="5" t="s">
        <v>1525</v>
      </c>
      <c r="E152" s="6" t="s">
        <v>1523</v>
      </c>
      <c r="F152" s="7" t="s">
        <v>1273</v>
      </c>
      <c r="G152" s="8" t="s">
        <v>1306</v>
      </c>
      <c r="H152" s="9" t="s">
        <v>1519</v>
      </c>
      <c r="I152" s="8" t="s">
        <v>1520</v>
      </c>
    </row>
    <row r="153" spans="1:9" ht="12">
      <c r="A153" s="5">
        <v>152</v>
      </c>
      <c r="B153" s="6">
        <v>1</v>
      </c>
      <c r="C153" s="6" t="s">
        <v>1307</v>
      </c>
      <c r="D153" s="5" t="s">
        <v>1537</v>
      </c>
      <c r="E153" s="6" t="s">
        <v>1523</v>
      </c>
      <c r="G153" s="8" t="s">
        <v>1308</v>
      </c>
      <c r="H153" s="9" t="s">
        <v>1519</v>
      </c>
      <c r="I153" s="8" t="str">
        <f>"'On exhibition'"</f>
        <v>'On exhibition'</v>
      </c>
    </row>
    <row r="154" spans="1:9" ht="12">
      <c r="A154" s="5">
        <v>153</v>
      </c>
      <c r="B154" s="6">
        <v>1</v>
      </c>
      <c r="C154" s="6" t="s">
        <v>1309</v>
      </c>
      <c r="D154" s="5" t="s">
        <v>1473</v>
      </c>
      <c r="E154" s="6" t="s">
        <v>1523</v>
      </c>
      <c r="F154" s="7" t="s">
        <v>1273</v>
      </c>
      <c r="G154" s="8" t="s">
        <v>1310</v>
      </c>
      <c r="H154" s="9" t="s">
        <v>1519</v>
      </c>
      <c r="I154" s="8" t="s">
        <v>1520</v>
      </c>
    </row>
    <row r="155" spans="1:9" ht="12">
      <c r="A155" s="5">
        <v>154</v>
      </c>
      <c r="C155" s="6" t="s">
        <v>1311</v>
      </c>
      <c r="D155" s="5" t="s">
        <v>1454</v>
      </c>
      <c r="E155" s="6" t="s">
        <v>1516</v>
      </c>
      <c r="F155" s="7" t="s">
        <v>1273</v>
      </c>
      <c r="H155" s="9" t="s">
        <v>1519</v>
      </c>
      <c r="I155" s="8" t="str">
        <f>"'On exhibition'"</f>
        <v>'On exhibition'</v>
      </c>
    </row>
    <row r="156" spans="1:10" s="5" customFormat="1" ht="12">
      <c r="A156" s="5">
        <v>155</v>
      </c>
      <c r="B156" s="6">
        <v>1</v>
      </c>
      <c r="C156" s="6" t="s">
        <v>1312</v>
      </c>
      <c r="D156" s="5" t="s">
        <v>1313</v>
      </c>
      <c r="E156" s="6" t="s">
        <v>1523</v>
      </c>
      <c r="F156" s="7"/>
      <c r="G156" s="7" t="s">
        <v>1314</v>
      </c>
      <c r="H156" s="6" t="s">
        <v>1519</v>
      </c>
      <c r="I156" s="7" t="s">
        <v>1520</v>
      </c>
      <c r="J156" s="10"/>
    </row>
    <row r="157" spans="1:9" ht="12">
      <c r="A157" s="5">
        <v>156</v>
      </c>
      <c r="B157" s="6">
        <v>1</v>
      </c>
      <c r="C157" s="6" t="s">
        <v>1315</v>
      </c>
      <c r="D157" s="5" t="s">
        <v>1473</v>
      </c>
      <c r="E157" s="6" t="s">
        <v>1523</v>
      </c>
      <c r="F157" s="7" t="s">
        <v>1273</v>
      </c>
      <c r="G157" s="8" t="s">
        <v>1316</v>
      </c>
      <c r="H157" s="9" t="s">
        <v>1519</v>
      </c>
      <c r="I157" s="8" t="s">
        <v>1520</v>
      </c>
    </row>
    <row r="158" spans="1:9" ht="12">
      <c r="A158" s="5">
        <v>157</v>
      </c>
      <c r="C158" s="6" t="s">
        <v>1317</v>
      </c>
      <c r="D158" s="5" t="s">
        <v>1318</v>
      </c>
      <c r="E158" s="6" t="s">
        <v>1478</v>
      </c>
      <c r="F158" s="7" t="s">
        <v>1273</v>
      </c>
      <c r="G158" s="8" t="str">
        <f>"'extensive exotosis of apical 1/2 root' (EKT)"</f>
        <v>'extensive exotosis of apical 1/2 root' (EKT)</v>
      </c>
      <c r="H158" s="9" t="s">
        <v>1519</v>
      </c>
      <c r="I158" s="8" t="s">
        <v>1520</v>
      </c>
    </row>
    <row r="159" spans="1:9" ht="12">
      <c r="A159" s="5">
        <v>158</v>
      </c>
      <c r="C159" s="6" t="s">
        <v>1319</v>
      </c>
      <c r="D159" s="5" t="s">
        <v>1485</v>
      </c>
      <c r="E159" s="6" t="s">
        <v>1523</v>
      </c>
      <c r="F159" s="7" t="s">
        <v>1273</v>
      </c>
      <c r="G159" s="8" t="str">
        <f>"'extensive caries reduced root by 1/3?'"</f>
        <v>'extensive caries reduced root by 1/3?'</v>
      </c>
      <c r="H159" s="9" t="s">
        <v>1519</v>
      </c>
      <c r="I159" s="8" t="s">
        <v>1520</v>
      </c>
    </row>
    <row r="160" spans="1:9" ht="12">
      <c r="A160" s="5">
        <v>159</v>
      </c>
      <c r="C160" s="6" t="s">
        <v>1320</v>
      </c>
      <c r="D160" s="5" t="s">
        <v>1321</v>
      </c>
      <c r="E160" s="6" t="s">
        <v>1523</v>
      </c>
      <c r="F160" s="7" t="s">
        <v>1273</v>
      </c>
      <c r="G160" s="8" t="str">
        <f>"'large mesial attrition facet'"</f>
        <v>'large mesial attrition facet'</v>
      </c>
      <c r="H160" s="9" t="s">
        <v>1519</v>
      </c>
      <c r="I160" s="8" t="s">
        <v>1401</v>
      </c>
    </row>
    <row r="161" spans="1:9" ht="12">
      <c r="A161" s="5">
        <v>160</v>
      </c>
      <c r="B161" s="6">
        <v>1</v>
      </c>
      <c r="C161" s="6" t="s">
        <v>1322</v>
      </c>
      <c r="D161" s="5" t="s">
        <v>1323</v>
      </c>
      <c r="E161" s="6" t="s">
        <v>1455</v>
      </c>
      <c r="F161" s="7" t="s">
        <v>1273</v>
      </c>
      <c r="G161" s="8" t="s">
        <v>1324</v>
      </c>
      <c r="H161" s="9" t="s">
        <v>1519</v>
      </c>
      <c r="I161" s="8" t="s">
        <v>1520</v>
      </c>
    </row>
    <row r="162" spans="1:9" ht="12">
      <c r="A162" s="5">
        <v>161</v>
      </c>
      <c r="B162" s="6">
        <v>1</v>
      </c>
      <c r="C162" s="6" t="s">
        <v>1325</v>
      </c>
      <c r="D162" s="5" t="s">
        <v>1326</v>
      </c>
      <c r="F162" s="7" t="s">
        <v>1273</v>
      </c>
      <c r="H162" s="9" t="s">
        <v>1519</v>
      </c>
      <c r="I162" s="8" t="s">
        <v>1520</v>
      </c>
    </row>
    <row r="163" spans="1:9" ht="12">
      <c r="A163" s="5">
        <v>162</v>
      </c>
      <c r="B163" s="6">
        <v>1</v>
      </c>
      <c r="C163" s="6" t="s">
        <v>1327</v>
      </c>
      <c r="D163" s="5" t="s">
        <v>1328</v>
      </c>
      <c r="E163" s="6" t="s">
        <v>1523</v>
      </c>
      <c r="F163" s="7" t="s">
        <v>1273</v>
      </c>
      <c r="G163" s="8" t="s">
        <v>1329</v>
      </c>
      <c r="H163" s="9" t="s">
        <v>1519</v>
      </c>
      <c r="I163" s="8" t="s">
        <v>1520</v>
      </c>
    </row>
    <row r="164" spans="1:9" ht="12">
      <c r="A164" s="5">
        <v>163</v>
      </c>
      <c r="B164" s="6">
        <v>1</v>
      </c>
      <c r="C164" s="6" t="s">
        <v>1330</v>
      </c>
      <c r="D164" s="5" t="s">
        <v>1331</v>
      </c>
      <c r="E164" s="6" t="s">
        <v>1516</v>
      </c>
      <c r="G164" s="8" t="s">
        <v>1332</v>
      </c>
      <c r="H164" s="9" t="s">
        <v>1519</v>
      </c>
      <c r="I164" s="8" t="s">
        <v>1362</v>
      </c>
    </row>
    <row r="165" spans="1:9" ht="12">
      <c r="A165" s="5">
        <v>164</v>
      </c>
      <c r="B165" s="6">
        <v>1</v>
      </c>
      <c r="C165" s="6" t="s">
        <v>1333</v>
      </c>
      <c r="D165" s="5" t="s">
        <v>1525</v>
      </c>
      <c r="E165" s="6" t="s">
        <v>1516</v>
      </c>
      <c r="G165" s="8" t="str">
        <f>"'attrition well marked' (EKT?)"</f>
        <v>'attrition well marked' (EKT?)</v>
      </c>
      <c r="H165" s="9" t="s">
        <v>1519</v>
      </c>
      <c r="I165" s="8" t="str">
        <f>"'On exhibition'"</f>
        <v>'On exhibition'</v>
      </c>
    </row>
    <row r="166" spans="1:9" ht="12">
      <c r="A166" s="5">
        <v>165</v>
      </c>
      <c r="B166" s="6">
        <v>1</v>
      </c>
      <c r="C166" s="6" t="s">
        <v>1334</v>
      </c>
      <c r="D166" s="5" t="s">
        <v>1427</v>
      </c>
      <c r="E166" s="6" t="s">
        <v>1516</v>
      </c>
      <c r="F166" s="7" t="s">
        <v>1335</v>
      </c>
      <c r="G166" s="8" t="s">
        <v>1336</v>
      </c>
      <c r="H166" s="9" t="s">
        <v>1519</v>
      </c>
      <c r="I166" s="8" t="s">
        <v>1520</v>
      </c>
    </row>
    <row r="167" spans="1:9" ht="12">
      <c r="A167" s="5">
        <v>166</v>
      </c>
      <c r="B167" s="6">
        <v>1</v>
      </c>
      <c r="C167" s="6" t="s">
        <v>1337</v>
      </c>
      <c r="D167" s="5" t="s">
        <v>1338</v>
      </c>
      <c r="F167" s="7" t="s">
        <v>1339</v>
      </c>
      <c r="G167" s="8" t="s">
        <v>1340</v>
      </c>
      <c r="H167" s="9" t="s">
        <v>1519</v>
      </c>
      <c r="I167" s="8" t="s">
        <v>1520</v>
      </c>
    </row>
    <row r="168" spans="1:9" ht="12">
      <c r="A168" s="5">
        <v>167</v>
      </c>
      <c r="B168" s="6">
        <v>1</v>
      </c>
      <c r="C168" s="6" t="s">
        <v>1341</v>
      </c>
      <c r="D168" s="5" t="s">
        <v>1181</v>
      </c>
      <c r="E168" s="6" t="s">
        <v>1523</v>
      </c>
      <c r="F168" s="7" t="s">
        <v>1182</v>
      </c>
      <c r="G168" s="8" t="s">
        <v>1183</v>
      </c>
      <c r="H168" s="9" t="s">
        <v>1475</v>
      </c>
      <c r="I168" s="8" t="s">
        <v>1520</v>
      </c>
    </row>
    <row r="169" spans="1:9" ht="12">
      <c r="A169" s="5">
        <v>168</v>
      </c>
      <c r="B169" s="6">
        <v>1</v>
      </c>
      <c r="C169" s="6" t="s">
        <v>1184</v>
      </c>
      <c r="D169" s="5" t="s">
        <v>1185</v>
      </c>
      <c r="F169" s="7" t="s">
        <v>1339</v>
      </c>
      <c r="G169" s="8" t="s">
        <v>1186</v>
      </c>
      <c r="H169" s="9" t="s">
        <v>1519</v>
      </c>
      <c r="I169" s="8" t="s">
        <v>1520</v>
      </c>
    </row>
    <row r="170" spans="1:9" ht="12">
      <c r="A170" s="5">
        <v>169</v>
      </c>
      <c r="B170" s="6">
        <v>1</v>
      </c>
      <c r="C170" s="6" t="s">
        <v>1187</v>
      </c>
      <c r="D170" s="5" t="s">
        <v>1188</v>
      </c>
      <c r="F170" s="7" t="s">
        <v>1339</v>
      </c>
      <c r="G170" s="8" t="s">
        <v>1189</v>
      </c>
      <c r="H170" s="9" t="s">
        <v>1519</v>
      </c>
      <c r="I170" s="8" t="s">
        <v>1520</v>
      </c>
    </row>
    <row r="171" spans="1:9" ht="12">
      <c r="A171" s="5">
        <v>170</v>
      </c>
      <c r="B171" s="6">
        <v>1</v>
      </c>
      <c r="C171" s="6" t="s">
        <v>1190</v>
      </c>
      <c r="D171" s="5" t="s">
        <v>1560</v>
      </c>
      <c r="F171" s="7" t="s">
        <v>1191</v>
      </c>
      <c r="H171" s="9" t="s">
        <v>1519</v>
      </c>
      <c r="I171" s="8" t="s">
        <v>1520</v>
      </c>
    </row>
    <row r="172" spans="1:9" ht="12">
      <c r="A172" s="5">
        <v>171</v>
      </c>
      <c r="B172" s="6">
        <v>1</v>
      </c>
      <c r="C172" s="6" t="s">
        <v>1192</v>
      </c>
      <c r="D172" s="5" t="s">
        <v>1551</v>
      </c>
      <c r="F172" s="7" t="s">
        <v>1191</v>
      </c>
      <c r="G172" s="8" t="s">
        <v>1193</v>
      </c>
      <c r="H172" s="9" t="s">
        <v>1519</v>
      </c>
      <c r="I172" s="8" t="s">
        <v>1520</v>
      </c>
    </row>
    <row r="173" spans="1:9" ht="12">
      <c r="A173" s="5">
        <v>172</v>
      </c>
      <c r="C173" s="6" t="s">
        <v>1194</v>
      </c>
      <c r="D173" s="5" t="s">
        <v>1560</v>
      </c>
      <c r="F173" s="7" t="s">
        <v>1191</v>
      </c>
      <c r="H173" s="9" t="s">
        <v>1519</v>
      </c>
      <c r="I173" s="8" t="s">
        <v>1520</v>
      </c>
    </row>
    <row r="174" spans="1:9" ht="12">
      <c r="A174" s="5">
        <v>173</v>
      </c>
      <c r="C174" s="6" t="s">
        <v>1195</v>
      </c>
      <c r="D174" s="5" t="s">
        <v>1560</v>
      </c>
      <c r="F174" s="7" t="s">
        <v>1191</v>
      </c>
      <c r="H174" s="9" t="s">
        <v>1519</v>
      </c>
      <c r="I174" s="8" t="s">
        <v>1520</v>
      </c>
    </row>
    <row r="175" spans="1:9" ht="12">
      <c r="A175" s="5">
        <v>174</v>
      </c>
      <c r="C175" s="6" t="s">
        <v>1196</v>
      </c>
      <c r="D175" s="5" t="s">
        <v>1560</v>
      </c>
      <c r="F175" s="7" t="s">
        <v>1191</v>
      </c>
      <c r="H175" s="9" t="s">
        <v>1519</v>
      </c>
      <c r="I175" s="8" t="s">
        <v>1520</v>
      </c>
    </row>
    <row r="176" spans="1:9" ht="12">
      <c r="A176" s="5">
        <v>175</v>
      </c>
      <c r="C176" s="6" t="s">
        <v>1197</v>
      </c>
      <c r="D176" s="5" t="s">
        <v>1560</v>
      </c>
      <c r="F176" s="7" t="s">
        <v>1191</v>
      </c>
      <c r="H176" s="9" t="s">
        <v>1519</v>
      </c>
      <c r="I176" s="8" t="s">
        <v>1520</v>
      </c>
    </row>
    <row r="177" spans="1:9" ht="12">
      <c r="A177" s="5">
        <v>176</v>
      </c>
      <c r="C177" s="6" t="s">
        <v>1198</v>
      </c>
      <c r="D177" s="5" t="s">
        <v>1560</v>
      </c>
      <c r="F177" s="7" t="s">
        <v>1191</v>
      </c>
      <c r="H177" s="9" t="s">
        <v>1519</v>
      </c>
      <c r="I177" s="8" t="s">
        <v>1535</v>
      </c>
    </row>
    <row r="178" spans="1:9" ht="12">
      <c r="A178" s="5">
        <v>177</v>
      </c>
      <c r="C178" s="6" t="s">
        <v>1199</v>
      </c>
      <c r="D178" s="5" t="s">
        <v>1451</v>
      </c>
      <c r="E178" s="6" t="s">
        <v>1523</v>
      </c>
      <c r="F178" s="7" t="s">
        <v>1191</v>
      </c>
      <c r="H178" s="9" t="s">
        <v>1519</v>
      </c>
      <c r="I178" s="8" t="s">
        <v>1535</v>
      </c>
    </row>
    <row r="179" spans="1:9" ht="12">
      <c r="A179" s="5">
        <v>178</v>
      </c>
      <c r="C179" s="6" t="s">
        <v>1200</v>
      </c>
      <c r="D179" s="5" t="s">
        <v>1356</v>
      </c>
      <c r="E179" s="6" t="s">
        <v>1523</v>
      </c>
      <c r="F179" s="7" t="s">
        <v>1191</v>
      </c>
      <c r="H179" s="9" t="s">
        <v>1519</v>
      </c>
      <c r="I179" s="8" t="s">
        <v>1535</v>
      </c>
    </row>
    <row r="180" spans="1:9" ht="12">
      <c r="A180" s="5">
        <v>179</v>
      </c>
      <c r="B180" s="6">
        <v>1</v>
      </c>
      <c r="C180" s="6" t="s">
        <v>1201</v>
      </c>
      <c r="D180" s="5" t="s">
        <v>1469</v>
      </c>
      <c r="E180" s="6" t="s">
        <v>1516</v>
      </c>
      <c r="F180" s="7" t="s">
        <v>1191</v>
      </c>
      <c r="G180" s="8" t="s">
        <v>1202</v>
      </c>
      <c r="H180" s="9" t="s">
        <v>1519</v>
      </c>
      <c r="I180" s="8" t="s">
        <v>1535</v>
      </c>
    </row>
    <row r="181" spans="1:9" ht="12">
      <c r="A181" s="5">
        <v>180</v>
      </c>
      <c r="B181" s="6">
        <v>1</v>
      </c>
      <c r="C181" s="6" t="s">
        <v>1203</v>
      </c>
      <c r="D181" s="5" t="s">
        <v>1570</v>
      </c>
      <c r="F181" s="7" t="str">
        <f>"'pit'"</f>
        <v>'pit'</v>
      </c>
      <c r="G181" s="8" t="s">
        <v>1204</v>
      </c>
      <c r="H181" s="9" t="s">
        <v>1519</v>
      </c>
      <c r="I181" s="8" t="s">
        <v>1520</v>
      </c>
    </row>
    <row r="182" spans="1:9" ht="12">
      <c r="A182" s="5">
        <v>181</v>
      </c>
      <c r="B182" s="6">
        <v>1</v>
      </c>
      <c r="C182" s="6" t="s">
        <v>1205</v>
      </c>
      <c r="D182" s="5" t="s">
        <v>1276</v>
      </c>
      <c r="E182" s="6" t="s">
        <v>1516</v>
      </c>
      <c r="F182" s="7" t="str">
        <f aca="true" t="shared" si="1" ref="F182:F189">"60-65 ft from datum"</f>
        <v>60-65 ft from datum</v>
      </c>
      <c r="G182" s="8" t="s">
        <v>1206</v>
      </c>
      <c r="H182" s="9" t="s">
        <v>1519</v>
      </c>
      <c r="I182" s="8" t="s">
        <v>1520</v>
      </c>
    </row>
    <row r="183" spans="1:9" ht="12">
      <c r="A183" s="5">
        <v>182</v>
      </c>
      <c r="B183" s="6">
        <v>1</v>
      </c>
      <c r="C183" s="6" t="s">
        <v>1207</v>
      </c>
      <c r="D183" s="5" t="s">
        <v>1446</v>
      </c>
      <c r="E183" s="6" t="s">
        <v>1523</v>
      </c>
      <c r="F183" s="7" t="str">
        <f t="shared" si="1"/>
        <v>60-65 ft from datum</v>
      </c>
      <c r="G183" s="7" t="s">
        <v>40</v>
      </c>
      <c r="H183" s="9" t="s">
        <v>1519</v>
      </c>
      <c r="I183" s="8" t="s">
        <v>1520</v>
      </c>
    </row>
    <row r="184" spans="1:9" ht="12">
      <c r="A184" s="5">
        <v>183</v>
      </c>
      <c r="B184" s="6">
        <v>1</v>
      </c>
      <c r="C184" s="6" t="s">
        <v>1208</v>
      </c>
      <c r="D184" s="5" t="s">
        <v>1209</v>
      </c>
      <c r="F184" s="7" t="str">
        <f t="shared" si="1"/>
        <v>60-65 ft from datum</v>
      </c>
      <c r="G184" s="8" t="s">
        <v>1210</v>
      </c>
      <c r="H184" s="9" t="s">
        <v>1519</v>
      </c>
      <c r="I184" s="8" t="s">
        <v>1520</v>
      </c>
    </row>
    <row r="185" spans="1:9" ht="12">
      <c r="A185" s="5">
        <v>184</v>
      </c>
      <c r="B185" s="6">
        <v>1</v>
      </c>
      <c r="C185" s="6" t="s">
        <v>1211</v>
      </c>
      <c r="D185" s="5" t="s">
        <v>1477</v>
      </c>
      <c r="E185" s="6" t="s">
        <v>1523</v>
      </c>
      <c r="F185" s="7" t="str">
        <f t="shared" si="1"/>
        <v>60-65 ft from datum</v>
      </c>
      <c r="G185" s="8" t="s">
        <v>1212</v>
      </c>
      <c r="H185" s="9" t="s">
        <v>1519</v>
      </c>
      <c r="I185" s="8" t="s">
        <v>1520</v>
      </c>
    </row>
    <row r="186" spans="1:10" ht="12">
      <c r="A186" s="5">
        <v>185</v>
      </c>
      <c r="B186" s="6">
        <v>1</v>
      </c>
      <c r="C186" s="6" t="s">
        <v>1213</v>
      </c>
      <c r="D186" s="5" t="s">
        <v>1477</v>
      </c>
      <c r="E186" s="6" t="s">
        <v>1478</v>
      </c>
      <c r="F186" s="7" t="str">
        <f t="shared" si="1"/>
        <v>60-65 ft from datum</v>
      </c>
      <c r="G186" s="8" t="s">
        <v>1214</v>
      </c>
      <c r="H186" s="9" t="s">
        <v>1519</v>
      </c>
      <c r="I186" s="8" t="s">
        <v>1520</v>
      </c>
      <c r="J186" s="13"/>
    </row>
    <row r="187" spans="1:9" ht="12">
      <c r="A187" s="5">
        <v>186</v>
      </c>
      <c r="C187" s="6" t="s">
        <v>1215</v>
      </c>
      <c r="D187" s="5" t="s">
        <v>1537</v>
      </c>
      <c r="E187" s="6" t="s">
        <v>1516</v>
      </c>
      <c r="F187" s="7" t="str">
        <f t="shared" si="1"/>
        <v>60-65 ft from datum</v>
      </c>
      <c r="G187" s="8" t="str">
        <f>"'generalised hypoplasia' (EKT)"</f>
        <v>'generalised hypoplasia' (EKT)</v>
      </c>
      <c r="H187" s="9" t="s">
        <v>1519</v>
      </c>
      <c r="I187" s="8" t="s">
        <v>1401</v>
      </c>
    </row>
    <row r="188" spans="1:9" ht="12">
      <c r="A188" s="5">
        <v>187</v>
      </c>
      <c r="B188" s="6">
        <v>1</v>
      </c>
      <c r="C188" s="6" t="s">
        <v>1216</v>
      </c>
      <c r="D188" s="5" t="s">
        <v>1217</v>
      </c>
      <c r="E188" s="6" t="s">
        <v>1523</v>
      </c>
      <c r="F188" s="7" t="str">
        <f t="shared" si="1"/>
        <v>60-65 ft from datum</v>
      </c>
      <c r="G188" s="8" t="s">
        <v>1218</v>
      </c>
      <c r="H188" s="9" t="s">
        <v>1519</v>
      </c>
      <c r="I188" s="8" t="s">
        <v>1520</v>
      </c>
    </row>
    <row r="189" spans="1:9" ht="12">
      <c r="A189" s="5">
        <v>188</v>
      </c>
      <c r="B189" s="6">
        <v>1</v>
      </c>
      <c r="C189" s="6" t="s">
        <v>1219</v>
      </c>
      <c r="D189" s="5" t="s">
        <v>1485</v>
      </c>
      <c r="F189" s="7" t="str">
        <f t="shared" si="1"/>
        <v>60-65 ft from datum</v>
      </c>
      <c r="G189" s="8" t="s">
        <v>1220</v>
      </c>
      <c r="H189" s="9" t="s">
        <v>1519</v>
      </c>
      <c r="I189" s="8" t="s">
        <v>1520</v>
      </c>
    </row>
    <row r="190" spans="1:9" ht="12">
      <c r="A190" s="5">
        <v>189</v>
      </c>
      <c r="B190" s="6">
        <v>1</v>
      </c>
      <c r="C190" s="6" t="s">
        <v>1221</v>
      </c>
      <c r="D190" s="5" t="s">
        <v>1560</v>
      </c>
      <c r="F190" s="7" t="str">
        <f>"70 ft from datum"</f>
        <v>70 ft from datum</v>
      </c>
      <c r="H190" s="9" t="s">
        <v>1519</v>
      </c>
      <c r="I190" s="8" t="s">
        <v>1520</v>
      </c>
    </row>
    <row r="191" spans="1:9" ht="12">
      <c r="A191" s="5">
        <v>190</v>
      </c>
      <c r="C191" s="6" t="s">
        <v>1222</v>
      </c>
      <c r="D191" s="5" t="s">
        <v>1223</v>
      </c>
      <c r="I191" s="8" t="s">
        <v>1535</v>
      </c>
    </row>
    <row r="192" spans="1:9" ht="12">
      <c r="A192" s="5">
        <v>191</v>
      </c>
      <c r="C192" s="6" t="s">
        <v>1224</v>
      </c>
      <c r="D192" s="5" t="s">
        <v>1560</v>
      </c>
      <c r="G192" s="11" t="s">
        <v>1225</v>
      </c>
      <c r="H192" s="9" t="s">
        <v>1519</v>
      </c>
      <c r="I192" s="8" t="s">
        <v>1226</v>
      </c>
    </row>
    <row r="193" spans="1:8" ht="12">
      <c r="A193" s="5">
        <v>192</v>
      </c>
      <c r="B193" s="6">
        <v>1</v>
      </c>
      <c r="C193" s="6" t="s">
        <v>1227</v>
      </c>
      <c r="D193" s="5" t="s">
        <v>1560</v>
      </c>
      <c r="H193" s="9" t="s">
        <v>1519</v>
      </c>
    </row>
    <row r="194" spans="1:8" ht="12">
      <c r="A194" s="5">
        <v>193</v>
      </c>
      <c r="B194" s="6">
        <v>1</v>
      </c>
      <c r="C194" s="6" t="s">
        <v>1228</v>
      </c>
      <c r="D194" s="5" t="s">
        <v>1500</v>
      </c>
      <c r="G194" s="8" t="s">
        <v>1229</v>
      </c>
      <c r="H194" s="9" t="s">
        <v>1519</v>
      </c>
    </row>
    <row r="195" spans="1:9" ht="12">
      <c r="A195" s="5">
        <v>194</v>
      </c>
      <c r="C195" s="6" t="s">
        <v>1230</v>
      </c>
      <c r="D195" s="5" t="s">
        <v>1560</v>
      </c>
      <c r="G195" s="11" t="s">
        <v>1225</v>
      </c>
      <c r="H195" s="9" t="s">
        <v>1519</v>
      </c>
      <c r="I195" s="8" t="s">
        <v>1226</v>
      </c>
    </row>
    <row r="196" spans="1:8" ht="12">
      <c r="A196" s="5">
        <v>195</v>
      </c>
      <c r="B196" s="6">
        <v>1</v>
      </c>
      <c r="C196" s="6" t="s">
        <v>1231</v>
      </c>
      <c r="D196" s="5" t="s">
        <v>1560</v>
      </c>
      <c r="F196" s="7" t="s">
        <v>1232</v>
      </c>
      <c r="H196" s="9" t="s">
        <v>1519</v>
      </c>
    </row>
    <row r="197" spans="1:8" ht="12">
      <c r="A197" s="5">
        <v>196</v>
      </c>
      <c r="B197" s="6">
        <v>1</v>
      </c>
      <c r="C197" s="6" t="s">
        <v>1233</v>
      </c>
      <c r="D197" s="5" t="s">
        <v>1560</v>
      </c>
      <c r="F197" s="7" t="s">
        <v>1335</v>
      </c>
      <c r="H197" s="9" t="s">
        <v>1519</v>
      </c>
    </row>
    <row r="198" spans="1:8" ht="12">
      <c r="A198" s="5">
        <v>197</v>
      </c>
      <c r="B198" s="6">
        <v>1</v>
      </c>
      <c r="C198" s="6" t="s">
        <v>1234</v>
      </c>
      <c r="D198" s="5" t="s">
        <v>1560</v>
      </c>
      <c r="F198" s="7" t="s">
        <v>1335</v>
      </c>
      <c r="H198" s="9" t="s">
        <v>1519</v>
      </c>
    </row>
    <row r="199" spans="1:8" ht="12">
      <c r="A199" s="5">
        <v>198</v>
      </c>
      <c r="B199" s="6">
        <v>1</v>
      </c>
      <c r="C199" s="6" t="s">
        <v>1235</v>
      </c>
      <c r="D199" s="5" t="s">
        <v>1500</v>
      </c>
      <c r="E199" s="6" t="s">
        <v>1523</v>
      </c>
      <c r="F199" s="7" t="s">
        <v>1335</v>
      </c>
      <c r="G199" s="8" t="s">
        <v>1236</v>
      </c>
      <c r="H199" s="9" t="s">
        <v>1519</v>
      </c>
    </row>
    <row r="200" spans="1:8" ht="12">
      <c r="A200" s="5">
        <v>199</v>
      </c>
      <c r="B200" s="6">
        <v>1</v>
      </c>
      <c r="C200" s="6" t="s">
        <v>1237</v>
      </c>
      <c r="D200" s="5" t="s">
        <v>1570</v>
      </c>
      <c r="F200" s="7" t="s">
        <v>1238</v>
      </c>
      <c r="H200" s="9" t="s">
        <v>1519</v>
      </c>
    </row>
    <row r="201" spans="1:8" ht="12">
      <c r="A201" s="5">
        <v>200</v>
      </c>
      <c r="B201" s="6">
        <v>1</v>
      </c>
      <c r="C201" s="6" t="s">
        <v>1239</v>
      </c>
      <c r="D201" s="5" t="s">
        <v>1560</v>
      </c>
      <c r="F201" s="7" t="s">
        <v>1232</v>
      </c>
      <c r="H201" s="9" t="s">
        <v>1519</v>
      </c>
    </row>
    <row r="202" spans="1:8" ht="12">
      <c r="A202" s="5">
        <v>201</v>
      </c>
      <c r="B202" s="6">
        <v>1</v>
      </c>
      <c r="C202" s="6" t="s">
        <v>1240</v>
      </c>
      <c r="D202" s="5" t="s">
        <v>1560</v>
      </c>
      <c r="F202" s="7" t="s">
        <v>1238</v>
      </c>
      <c r="H202" s="9" t="s">
        <v>1519</v>
      </c>
    </row>
    <row r="203" spans="1:8" ht="12">
      <c r="A203" s="5">
        <v>202</v>
      </c>
      <c r="B203" s="6">
        <v>1</v>
      </c>
      <c r="C203" s="6" t="s">
        <v>1241</v>
      </c>
      <c r="D203" s="5" t="s">
        <v>1500</v>
      </c>
      <c r="E203" s="6" t="s">
        <v>1523</v>
      </c>
      <c r="G203" s="8" t="s">
        <v>1242</v>
      </c>
      <c r="H203" s="9" t="s">
        <v>1519</v>
      </c>
    </row>
    <row r="204" spans="1:8" ht="12">
      <c r="A204" s="5">
        <v>203</v>
      </c>
      <c r="B204" s="6">
        <v>1</v>
      </c>
      <c r="C204" s="6" t="s">
        <v>1243</v>
      </c>
      <c r="D204" s="5" t="s">
        <v>1560</v>
      </c>
      <c r="F204" s="7" t="s">
        <v>1232</v>
      </c>
      <c r="H204" s="9" t="s">
        <v>1519</v>
      </c>
    </row>
    <row r="205" spans="1:8" ht="12">
      <c r="A205" s="5">
        <v>204</v>
      </c>
      <c r="B205" s="6">
        <v>1</v>
      </c>
      <c r="C205" s="6" t="s">
        <v>1244</v>
      </c>
      <c r="D205" s="5" t="s">
        <v>1560</v>
      </c>
      <c r="F205" s="7" t="s">
        <v>1238</v>
      </c>
      <c r="H205" s="9" t="s">
        <v>1519</v>
      </c>
    </row>
    <row r="206" spans="1:8" ht="12">
      <c r="A206" s="5">
        <v>205</v>
      </c>
      <c r="B206" s="6">
        <v>1</v>
      </c>
      <c r="C206" s="6" t="s">
        <v>1245</v>
      </c>
      <c r="D206" s="5" t="s">
        <v>1417</v>
      </c>
      <c r="G206" s="8" t="s">
        <v>1246</v>
      </c>
      <c r="H206" s="9" t="s">
        <v>1475</v>
      </c>
    </row>
    <row r="207" spans="1:8" ht="12">
      <c r="A207" s="5">
        <v>206</v>
      </c>
      <c r="B207" s="6">
        <v>1</v>
      </c>
      <c r="C207" s="6" t="s">
        <v>1247</v>
      </c>
      <c r="D207" s="5" t="s">
        <v>1570</v>
      </c>
      <c r="E207" s="6" t="s">
        <v>1516</v>
      </c>
      <c r="G207" s="8" t="s">
        <v>1248</v>
      </c>
      <c r="H207" s="9" t="s">
        <v>1519</v>
      </c>
    </row>
    <row r="208" spans="1:8" ht="12">
      <c r="A208" s="5">
        <v>207</v>
      </c>
      <c r="B208" s="6">
        <v>1</v>
      </c>
      <c r="C208" s="6" t="s">
        <v>1249</v>
      </c>
      <c r="D208" s="5" t="s">
        <v>1500</v>
      </c>
      <c r="E208" s="6" t="s">
        <v>1523</v>
      </c>
      <c r="G208" s="8" t="s">
        <v>1250</v>
      </c>
      <c r="H208" s="9" t="s">
        <v>1519</v>
      </c>
    </row>
    <row r="209" spans="1:8" ht="12">
      <c r="A209" s="5">
        <v>208</v>
      </c>
      <c r="B209" s="6">
        <v>1</v>
      </c>
      <c r="C209" s="6" t="s">
        <v>1251</v>
      </c>
      <c r="D209" s="5" t="s">
        <v>1252</v>
      </c>
      <c r="E209" s="6" t="s">
        <v>1523</v>
      </c>
      <c r="F209" s="7" t="s">
        <v>1238</v>
      </c>
      <c r="H209" s="9" t="s">
        <v>1519</v>
      </c>
    </row>
    <row r="210" spans="1:5" ht="12">
      <c r="A210" s="5">
        <v>209</v>
      </c>
      <c r="C210" s="6" t="s">
        <v>1253</v>
      </c>
      <c r="D210" s="5" t="s">
        <v>1454</v>
      </c>
      <c r="E210" s="6" t="s">
        <v>1516</v>
      </c>
    </row>
    <row r="211" spans="1:8" ht="12">
      <c r="A211" s="5">
        <v>210</v>
      </c>
      <c r="B211" s="6">
        <v>1</v>
      </c>
      <c r="C211" s="6" t="s">
        <v>1254</v>
      </c>
      <c r="D211" s="5" t="s">
        <v>1255</v>
      </c>
      <c r="E211" s="6" t="s">
        <v>1523</v>
      </c>
      <c r="G211" s="8" t="s">
        <v>1256</v>
      </c>
      <c r="H211" s="9" t="s">
        <v>1519</v>
      </c>
    </row>
    <row r="212" spans="1:8" ht="12">
      <c r="A212" s="5">
        <v>211</v>
      </c>
      <c r="B212" s="6">
        <v>1</v>
      </c>
      <c r="C212" s="6" t="s">
        <v>1257</v>
      </c>
      <c r="D212" s="5" t="s">
        <v>1446</v>
      </c>
      <c r="E212" s="6" t="s">
        <v>1516</v>
      </c>
      <c r="G212" s="8" t="s">
        <v>1258</v>
      </c>
      <c r="H212" s="9" t="s">
        <v>1519</v>
      </c>
    </row>
    <row r="213" spans="1:8" ht="12">
      <c r="A213" s="5">
        <v>212</v>
      </c>
      <c r="B213" s="6">
        <v>1</v>
      </c>
      <c r="C213" s="6" t="s">
        <v>1259</v>
      </c>
      <c r="D213" s="5" t="s">
        <v>1446</v>
      </c>
      <c r="E213" s="6" t="s">
        <v>1516</v>
      </c>
      <c r="G213" s="8" t="s">
        <v>1260</v>
      </c>
      <c r="H213" s="9" t="s">
        <v>1519</v>
      </c>
    </row>
    <row r="214" spans="1:9" ht="12">
      <c r="A214" s="5">
        <v>213</v>
      </c>
      <c r="C214" s="6" t="s">
        <v>1261</v>
      </c>
      <c r="D214" s="5" t="s">
        <v>1477</v>
      </c>
      <c r="E214" s="6" t="s">
        <v>1523</v>
      </c>
      <c r="G214" s="8" t="s">
        <v>1262</v>
      </c>
      <c r="H214" s="9" t="s">
        <v>1519</v>
      </c>
      <c r="I214" s="8" t="s">
        <v>1117</v>
      </c>
    </row>
    <row r="215" spans="1:8" ht="12">
      <c r="A215" s="5">
        <v>214</v>
      </c>
      <c r="C215" s="6" t="s">
        <v>1118</v>
      </c>
      <c r="D215" s="5" t="s">
        <v>1537</v>
      </c>
      <c r="G215" s="8" t="s">
        <v>1119</v>
      </c>
      <c r="H215" s="9" t="s">
        <v>1519</v>
      </c>
    </row>
    <row r="216" spans="1:8" ht="12">
      <c r="A216" s="5">
        <v>215</v>
      </c>
      <c r="B216" s="6">
        <v>1</v>
      </c>
      <c r="C216" s="6" t="s">
        <v>1120</v>
      </c>
      <c r="D216" s="5" t="s">
        <v>1528</v>
      </c>
      <c r="E216" s="6" t="s">
        <v>1516</v>
      </c>
      <c r="G216" s="8" t="s">
        <v>1121</v>
      </c>
      <c r="H216" s="9" t="s">
        <v>1519</v>
      </c>
    </row>
    <row r="217" spans="1:9" ht="12">
      <c r="A217" s="5">
        <v>216</v>
      </c>
      <c r="B217" s="6">
        <v>1</v>
      </c>
      <c r="C217" s="6" t="s">
        <v>1122</v>
      </c>
      <c r="D217" s="5" t="s">
        <v>1528</v>
      </c>
      <c r="E217" s="6" t="s">
        <v>1523</v>
      </c>
      <c r="G217" s="11" t="s">
        <v>1123</v>
      </c>
      <c r="H217" s="9" t="s">
        <v>1519</v>
      </c>
      <c r="I217" s="8" t="s">
        <v>1520</v>
      </c>
    </row>
    <row r="218" spans="1:8" ht="12">
      <c r="A218" s="5">
        <v>217</v>
      </c>
      <c r="B218" s="6">
        <v>1</v>
      </c>
      <c r="C218" s="6" t="s">
        <v>1124</v>
      </c>
      <c r="D218" s="5" t="s">
        <v>1323</v>
      </c>
      <c r="E218" s="6" t="s">
        <v>1478</v>
      </c>
      <c r="G218" s="8" t="s">
        <v>1125</v>
      </c>
      <c r="H218" s="9" t="s">
        <v>1519</v>
      </c>
    </row>
    <row r="219" spans="1:8" ht="12">
      <c r="A219" s="5">
        <v>218</v>
      </c>
      <c r="C219" s="6" t="s">
        <v>1126</v>
      </c>
      <c r="D219" s="5" t="s">
        <v>1459</v>
      </c>
      <c r="G219" s="11" t="s">
        <v>1127</v>
      </c>
      <c r="H219" s="9" t="s">
        <v>1519</v>
      </c>
    </row>
    <row r="220" spans="1:8" ht="12">
      <c r="A220" s="5">
        <v>219</v>
      </c>
      <c r="B220" s="6">
        <v>1</v>
      </c>
      <c r="C220" s="6" t="s">
        <v>1128</v>
      </c>
      <c r="D220" s="5" t="s">
        <v>1528</v>
      </c>
      <c r="E220" s="6" t="s">
        <v>1523</v>
      </c>
      <c r="G220" s="8" t="s">
        <v>1129</v>
      </c>
      <c r="H220" s="9" t="s">
        <v>1519</v>
      </c>
    </row>
    <row r="221" spans="1:8" ht="12">
      <c r="A221" s="5">
        <v>220</v>
      </c>
      <c r="B221" s="6">
        <v>1</v>
      </c>
      <c r="C221" s="6" t="s">
        <v>1130</v>
      </c>
      <c r="D221" s="5" t="s">
        <v>1525</v>
      </c>
      <c r="E221" s="6" t="s">
        <v>1516</v>
      </c>
      <c r="G221" s="8" t="s">
        <v>1131</v>
      </c>
      <c r="H221" s="9" t="s">
        <v>1519</v>
      </c>
    </row>
    <row r="222" spans="1:9" ht="12">
      <c r="A222" s="5">
        <v>221</v>
      </c>
      <c r="C222" s="6" t="s">
        <v>1132</v>
      </c>
      <c r="D222" s="5" t="s">
        <v>1528</v>
      </c>
      <c r="E222" s="6" t="s">
        <v>1516</v>
      </c>
      <c r="G222" s="11" t="s">
        <v>1133</v>
      </c>
      <c r="H222" s="9" t="s">
        <v>1519</v>
      </c>
      <c r="I222" s="8" t="s">
        <v>1117</v>
      </c>
    </row>
    <row r="223" spans="1:8" ht="12">
      <c r="A223" s="5">
        <v>222</v>
      </c>
      <c r="B223" s="6">
        <v>1</v>
      </c>
      <c r="C223" s="6" t="s">
        <v>1134</v>
      </c>
      <c r="D223" s="5" t="s">
        <v>1546</v>
      </c>
      <c r="E223" s="6" t="s">
        <v>1523</v>
      </c>
      <c r="F223" s="7" t="s">
        <v>1135</v>
      </c>
      <c r="G223" s="8" t="s">
        <v>1136</v>
      </c>
      <c r="H223" s="9" t="s">
        <v>1519</v>
      </c>
    </row>
    <row r="224" spans="1:9" ht="12">
      <c r="A224" s="5">
        <v>223</v>
      </c>
      <c r="C224" s="6" t="s">
        <v>1137</v>
      </c>
      <c r="D224" s="5" t="s">
        <v>1528</v>
      </c>
      <c r="E224" s="6" t="s">
        <v>1523</v>
      </c>
      <c r="G224" s="11" t="s">
        <v>1138</v>
      </c>
      <c r="I224" s="8" t="s">
        <v>1117</v>
      </c>
    </row>
    <row r="225" spans="1:9" ht="12">
      <c r="A225" s="5">
        <v>224</v>
      </c>
      <c r="C225" s="6" t="s">
        <v>1139</v>
      </c>
      <c r="D225" s="5" t="s">
        <v>1473</v>
      </c>
      <c r="G225" s="11" t="s">
        <v>1140</v>
      </c>
      <c r="H225" s="9" t="s">
        <v>1519</v>
      </c>
      <c r="I225" s="8" t="s">
        <v>1401</v>
      </c>
    </row>
    <row r="226" spans="1:8" ht="12">
      <c r="A226" s="5">
        <v>225</v>
      </c>
      <c r="C226" s="6" t="s">
        <v>1141</v>
      </c>
      <c r="D226" s="5" t="s">
        <v>1356</v>
      </c>
      <c r="G226" s="11" t="s">
        <v>1142</v>
      </c>
      <c r="H226" s="9" t="s">
        <v>1519</v>
      </c>
    </row>
    <row r="227" spans="1:8" ht="12">
      <c r="A227" s="5">
        <v>226</v>
      </c>
      <c r="B227" s="6">
        <v>1</v>
      </c>
      <c r="C227" s="6" t="s">
        <v>1143</v>
      </c>
      <c r="D227" s="5" t="s">
        <v>1546</v>
      </c>
      <c r="E227" s="6" t="s">
        <v>1516</v>
      </c>
      <c r="F227" s="7" t="s">
        <v>1238</v>
      </c>
      <c r="G227" s="7" t="s">
        <v>1144</v>
      </c>
      <c r="H227" s="9" t="s">
        <v>1519</v>
      </c>
    </row>
    <row r="228" spans="1:8" ht="12">
      <c r="A228" s="5">
        <v>227</v>
      </c>
      <c r="B228" s="6">
        <v>1</v>
      </c>
      <c r="C228" s="6" t="s">
        <v>1145</v>
      </c>
      <c r="D228" s="5" t="s">
        <v>1488</v>
      </c>
      <c r="E228" s="6" t="s">
        <v>1516</v>
      </c>
      <c r="F228" s="7" t="s">
        <v>1146</v>
      </c>
      <c r="G228" s="8" t="s">
        <v>1147</v>
      </c>
      <c r="H228" s="9" t="s">
        <v>1519</v>
      </c>
    </row>
    <row r="229" spans="1:10" s="5" customFormat="1" ht="12">
      <c r="A229" s="5">
        <v>228</v>
      </c>
      <c r="B229" s="6">
        <v>1</v>
      </c>
      <c r="C229" s="6" t="s">
        <v>1148</v>
      </c>
      <c r="D229" s="5" t="s">
        <v>1356</v>
      </c>
      <c r="E229" s="6" t="s">
        <v>1478</v>
      </c>
      <c r="F229" s="7" t="s">
        <v>1149</v>
      </c>
      <c r="G229" s="14" t="s">
        <v>1150</v>
      </c>
      <c r="H229" s="6" t="s">
        <v>1519</v>
      </c>
      <c r="I229" s="7"/>
      <c r="J229" s="10"/>
    </row>
    <row r="230" spans="1:10" s="5" customFormat="1" ht="12">
      <c r="A230" s="5">
        <v>229</v>
      </c>
      <c r="B230" s="6">
        <v>1</v>
      </c>
      <c r="C230" s="6" t="s">
        <v>1151</v>
      </c>
      <c r="D230" s="5" t="s">
        <v>1152</v>
      </c>
      <c r="E230" s="6"/>
      <c r="F230" s="7"/>
      <c r="G230" s="7" t="s">
        <v>1153</v>
      </c>
      <c r="H230" s="6" t="s">
        <v>1519</v>
      </c>
      <c r="I230" s="7"/>
      <c r="J230" s="10"/>
    </row>
    <row r="231" spans="1:8" ht="12">
      <c r="A231" s="5">
        <v>230</v>
      </c>
      <c r="B231" s="6">
        <v>1</v>
      </c>
      <c r="C231" s="6" t="s">
        <v>1154</v>
      </c>
      <c r="D231" s="5" t="s">
        <v>1546</v>
      </c>
      <c r="E231" s="6" t="s">
        <v>1523</v>
      </c>
      <c r="F231" s="7" t="s">
        <v>1149</v>
      </c>
      <c r="H231" s="9" t="s">
        <v>1519</v>
      </c>
    </row>
    <row r="232" spans="1:8" ht="12">
      <c r="A232" s="5">
        <v>231</v>
      </c>
      <c r="B232" s="6">
        <v>1</v>
      </c>
      <c r="C232" s="6" t="s">
        <v>1155</v>
      </c>
      <c r="D232" s="5" t="s">
        <v>1156</v>
      </c>
      <c r="E232" s="6" t="s">
        <v>1516</v>
      </c>
      <c r="G232" s="8" t="s">
        <v>1157</v>
      </c>
      <c r="H232" s="9" t="s">
        <v>1475</v>
      </c>
    </row>
    <row r="233" spans="1:8" ht="12">
      <c r="A233" s="5">
        <v>232</v>
      </c>
      <c r="B233" s="6">
        <v>1</v>
      </c>
      <c r="C233" s="6" t="s">
        <v>1158</v>
      </c>
      <c r="D233" s="5" t="s">
        <v>1356</v>
      </c>
      <c r="E233" s="6" t="s">
        <v>1478</v>
      </c>
      <c r="F233" s="7" t="s">
        <v>1146</v>
      </c>
      <c r="G233" s="8" t="s">
        <v>1159</v>
      </c>
      <c r="H233" s="9" t="s">
        <v>1519</v>
      </c>
    </row>
    <row r="234" spans="1:8" ht="12">
      <c r="A234" s="5">
        <v>233</v>
      </c>
      <c r="B234" s="6">
        <v>1</v>
      </c>
      <c r="C234" s="6" t="s">
        <v>1160</v>
      </c>
      <c r="D234" s="5" t="s">
        <v>1537</v>
      </c>
      <c r="E234" s="6" t="s">
        <v>1516</v>
      </c>
      <c r="F234" s="7" t="s">
        <v>1146</v>
      </c>
      <c r="G234" s="8" t="s">
        <v>1161</v>
      </c>
      <c r="H234" s="9" t="s">
        <v>1519</v>
      </c>
    </row>
    <row r="235" spans="1:7" ht="12">
      <c r="A235" s="5">
        <v>234</v>
      </c>
      <c r="B235" s="6">
        <v>1</v>
      </c>
      <c r="C235" s="6" t="s">
        <v>1162</v>
      </c>
      <c r="D235" s="5" t="str">
        <f>"cranium, 'skull'"</f>
        <v>cranium, 'skull'</v>
      </c>
      <c r="F235" s="7" t="s">
        <v>1163</v>
      </c>
      <c r="G235" s="8" t="s">
        <v>1164</v>
      </c>
    </row>
    <row r="236" spans="1:8" ht="12">
      <c r="A236" s="5">
        <v>235</v>
      </c>
      <c r="B236" s="6">
        <v>1</v>
      </c>
      <c r="C236" s="6" t="s">
        <v>1165</v>
      </c>
      <c r="D236" s="5" t="s">
        <v>1166</v>
      </c>
      <c r="E236" s="6" t="s">
        <v>1516</v>
      </c>
      <c r="G236" s="8" t="s">
        <v>1167</v>
      </c>
      <c r="H236" s="9" t="s">
        <v>1519</v>
      </c>
    </row>
    <row r="237" spans="1:8" ht="12">
      <c r="A237" s="5">
        <v>236</v>
      </c>
      <c r="B237" s="6">
        <v>1</v>
      </c>
      <c r="C237" s="6" t="s">
        <v>1168</v>
      </c>
      <c r="D237" s="5" t="s">
        <v>1560</v>
      </c>
      <c r="F237" s="7" t="s">
        <v>1238</v>
      </c>
      <c r="H237" s="9" t="s">
        <v>1519</v>
      </c>
    </row>
    <row r="238" spans="1:9" ht="12">
      <c r="A238" s="5">
        <v>237</v>
      </c>
      <c r="B238" s="6">
        <v>1</v>
      </c>
      <c r="C238" s="6" t="s">
        <v>1169</v>
      </c>
      <c r="D238" s="5" t="s">
        <v>1446</v>
      </c>
      <c r="E238" s="6" t="s">
        <v>1523</v>
      </c>
      <c r="F238" s="7" t="s">
        <v>1170</v>
      </c>
      <c r="G238" s="8" t="s">
        <v>1171</v>
      </c>
      <c r="H238" s="9" t="s">
        <v>1519</v>
      </c>
      <c r="I238" s="8" t="s">
        <v>1520</v>
      </c>
    </row>
    <row r="239" spans="1:8" ht="12">
      <c r="A239" s="5">
        <v>238</v>
      </c>
      <c r="B239" s="6">
        <v>1</v>
      </c>
      <c r="C239" s="6" t="s">
        <v>1172</v>
      </c>
      <c r="D239" s="5" t="s">
        <v>1560</v>
      </c>
      <c r="G239" s="8" t="s">
        <v>1173</v>
      </c>
      <c r="H239" s="9" t="s">
        <v>1519</v>
      </c>
    </row>
    <row r="240" spans="1:8" ht="12">
      <c r="A240" s="5">
        <v>239</v>
      </c>
      <c r="B240" s="6">
        <v>1</v>
      </c>
      <c r="C240" s="6" t="s">
        <v>1174</v>
      </c>
      <c r="D240" s="5" t="s">
        <v>1500</v>
      </c>
      <c r="E240" s="6" t="s">
        <v>1523</v>
      </c>
      <c r="G240" s="8" t="s">
        <v>1175</v>
      </c>
      <c r="H240" s="9" t="s">
        <v>1519</v>
      </c>
    </row>
    <row r="241" spans="1:8" ht="12">
      <c r="A241" s="5">
        <v>240</v>
      </c>
      <c r="B241" s="6">
        <v>1</v>
      </c>
      <c r="C241" s="6" t="s">
        <v>1176</v>
      </c>
      <c r="D241" s="5" t="s">
        <v>1177</v>
      </c>
      <c r="F241" s="7" t="s">
        <v>1178</v>
      </c>
      <c r="G241" s="8" t="s">
        <v>1179</v>
      </c>
      <c r="H241" s="9" t="s">
        <v>1519</v>
      </c>
    </row>
    <row r="242" spans="1:8" ht="12">
      <c r="A242" s="5">
        <v>241</v>
      </c>
      <c r="B242" s="6">
        <v>1</v>
      </c>
      <c r="C242" s="6" t="s">
        <v>1180</v>
      </c>
      <c r="D242" s="5" t="s">
        <v>1570</v>
      </c>
      <c r="G242" s="8" t="s">
        <v>1032</v>
      </c>
      <c r="H242" s="9" t="s">
        <v>1519</v>
      </c>
    </row>
    <row r="243" spans="1:8" ht="12">
      <c r="A243" s="5">
        <v>242</v>
      </c>
      <c r="B243" s="6">
        <v>1</v>
      </c>
      <c r="C243" s="6" t="s">
        <v>1033</v>
      </c>
      <c r="D243" s="5" t="s">
        <v>1500</v>
      </c>
      <c r="E243" s="6" t="s">
        <v>1516</v>
      </c>
      <c r="G243" s="8" t="s">
        <v>1034</v>
      </c>
      <c r="H243" s="9" t="s">
        <v>1519</v>
      </c>
    </row>
    <row r="244" spans="1:8" ht="12">
      <c r="A244" s="5">
        <v>243</v>
      </c>
      <c r="B244" s="6">
        <v>1</v>
      </c>
      <c r="C244" s="6" t="s">
        <v>1035</v>
      </c>
      <c r="D244" s="5" t="s">
        <v>1036</v>
      </c>
      <c r="E244" s="6" t="s">
        <v>1523</v>
      </c>
      <c r="H244" s="9" t="s">
        <v>1519</v>
      </c>
    </row>
    <row r="245" spans="1:8" ht="12">
      <c r="A245" s="5">
        <v>244</v>
      </c>
      <c r="B245" s="6">
        <v>1</v>
      </c>
      <c r="C245" s="6" t="s">
        <v>1037</v>
      </c>
      <c r="D245" s="5" t="s">
        <v>1036</v>
      </c>
      <c r="E245" s="6" t="s">
        <v>1523</v>
      </c>
      <c r="H245" s="9" t="s">
        <v>1519</v>
      </c>
    </row>
    <row r="246" spans="1:9" ht="12">
      <c r="A246" s="5">
        <v>245</v>
      </c>
      <c r="B246" s="6">
        <v>1</v>
      </c>
      <c r="C246" s="6" t="s">
        <v>1038</v>
      </c>
      <c r="D246" s="5" t="s">
        <v>1177</v>
      </c>
      <c r="G246" s="8" t="s">
        <v>1039</v>
      </c>
      <c r="H246" s="9" t="s">
        <v>1475</v>
      </c>
      <c r="I246" s="10"/>
    </row>
    <row r="247" spans="1:8" ht="12">
      <c r="A247" s="5">
        <v>246</v>
      </c>
      <c r="B247" s="6">
        <v>1</v>
      </c>
      <c r="C247" s="6" t="s">
        <v>1040</v>
      </c>
      <c r="D247" s="5" t="s">
        <v>1252</v>
      </c>
      <c r="E247" s="6" t="s">
        <v>1523</v>
      </c>
      <c r="G247" s="8" t="s">
        <v>1041</v>
      </c>
      <c r="H247" s="9" t="s">
        <v>1519</v>
      </c>
    </row>
    <row r="248" spans="1:8" ht="12">
      <c r="A248" s="5">
        <v>247</v>
      </c>
      <c r="B248" s="6">
        <v>1</v>
      </c>
      <c r="C248" s="6" t="s">
        <v>1042</v>
      </c>
      <c r="D248" s="5" t="s">
        <v>1252</v>
      </c>
      <c r="E248" s="6" t="s">
        <v>1523</v>
      </c>
      <c r="G248" s="8" t="s">
        <v>1043</v>
      </c>
      <c r="H248" s="9" t="s">
        <v>1519</v>
      </c>
    </row>
    <row r="249" spans="1:8" ht="12">
      <c r="A249" s="5">
        <v>248</v>
      </c>
      <c r="B249" s="6">
        <v>1</v>
      </c>
      <c r="C249" s="6" t="s">
        <v>1044</v>
      </c>
      <c r="D249" s="5" t="s">
        <v>1500</v>
      </c>
      <c r="E249" s="6" t="s">
        <v>1523</v>
      </c>
      <c r="G249" s="8" t="s">
        <v>1045</v>
      </c>
      <c r="H249" s="9" t="s">
        <v>1519</v>
      </c>
    </row>
    <row r="250" spans="1:8" ht="12">
      <c r="A250" s="5">
        <v>249</v>
      </c>
      <c r="B250" s="6">
        <v>1</v>
      </c>
      <c r="C250" s="6" t="s">
        <v>1046</v>
      </c>
      <c r="D250" s="5" t="s">
        <v>1177</v>
      </c>
      <c r="G250" s="8" t="s">
        <v>1047</v>
      </c>
      <c r="H250" s="9" t="s">
        <v>1519</v>
      </c>
    </row>
    <row r="251" spans="1:8" ht="12">
      <c r="A251" s="5">
        <v>250</v>
      </c>
      <c r="B251" s="6">
        <v>1</v>
      </c>
      <c r="C251" s="6" t="s">
        <v>1048</v>
      </c>
      <c r="D251" s="5" t="s">
        <v>1560</v>
      </c>
      <c r="H251" s="9" t="s">
        <v>1519</v>
      </c>
    </row>
    <row r="252" spans="1:8" ht="12">
      <c r="A252" s="5">
        <v>251</v>
      </c>
      <c r="B252" s="6">
        <v>1</v>
      </c>
      <c r="C252" s="6" t="s">
        <v>1049</v>
      </c>
      <c r="D252" s="5" t="s">
        <v>1177</v>
      </c>
      <c r="G252" s="8" t="s">
        <v>1047</v>
      </c>
      <c r="H252" s="9" t="s">
        <v>1519</v>
      </c>
    </row>
    <row r="253" spans="1:8" ht="12">
      <c r="A253" s="5">
        <v>252</v>
      </c>
      <c r="B253" s="6">
        <v>1</v>
      </c>
      <c r="C253" s="6" t="s">
        <v>1050</v>
      </c>
      <c r="D253" s="5" t="s">
        <v>1500</v>
      </c>
      <c r="E253" s="6" t="s">
        <v>1516</v>
      </c>
      <c r="G253" s="8" t="s">
        <v>1051</v>
      </c>
      <c r="H253" s="9" t="s">
        <v>1052</v>
      </c>
    </row>
    <row r="254" spans="1:8" ht="12">
      <c r="A254" s="5">
        <v>253</v>
      </c>
      <c r="B254" s="6">
        <v>1</v>
      </c>
      <c r="C254" s="6" t="s">
        <v>1053</v>
      </c>
      <c r="D254" s="5" t="s">
        <v>1560</v>
      </c>
      <c r="G254" s="8" t="s">
        <v>1054</v>
      </c>
      <c r="H254" s="9" t="s">
        <v>1519</v>
      </c>
    </row>
    <row r="255" spans="1:8" ht="12">
      <c r="A255" s="5">
        <v>254</v>
      </c>
      <c r="B255" s="6">
        <v>1</v>
      </c>
      <c r="C255" s="6" t="s">
        <v>1055</v>
      </c>
      <c r="D255" s="5" t="s">
        <v>1177</v>
      </c>
      <c r="G255" s="8" t="s">
        <v>1056</v>
      </c>
      <c r="H255" s="9" t="s">
        <v>1519</v>
      </c>
    </row>
    <row r="256" spans="1:8" ht="12">
      <c r="A256" s="5">
        <v>255</v>
      </c>
      <c r="B256" s="6">
        <v>1</v>
      </c>
      <c r="C256" s="6" t="s">
        <v>1057</v>
      </c>
      <c r="D256" s="5" t="s">
        <v>1570</v>
      </c>
      <c r="G256" s="8" t="s">
        <v>1058</v>
      </c>
      <c r="H256" s="9" t="s">
        <v>1519</v>
      </c>
    </row>
    <row r="257" spans="1:8" ht="12">
      <c r="A257" s="5">
        <v>256</v>
      </c>
      <c r="B257" s="6">
        <v>1</v>
      </c>
      <c r="C257" s="6" t="s">
        <v>1059</v>
      </c>
      <c r="D257" s="5" t="s">
        <v>1560</v>
      </c>
      <c r="G257" s="8" t="s">
        <v>1060</v>
      </c>
      <c r="H257" s="9" t="s">
        <v>1519</v>
      </c>
    </row>
    <row r="258" spans="1:8" ht="12">
      <c r="A258" s="5">
        <v>257</v>
      </c>
      <c r="B258" s="6">
        <v>1</v>
      </c>
      <c r="C258" s="6" t="s">
        <v>1061</v>
      </c>
      <c r="D258" s="5" t="s">
        <v>1062</v>
      </c>
      <c r="E258" s="6" t="s">
        <v>1523</v>
      </c>
      <c r="H258" s="9" t="s">
        <v>1519</v>
      </c>
    </row>
    <row r="259" spans="1:8" ht="12">
      <c r="A259" s="5">
        <v>258</v>
      </c>
      <c r="B259" s="6">
        <v>1</v>
      </c>
      <c r="C259" s="6" t="s">
        <v>1063</v>
      </c>
      <c r="D259" s="5" t="s">
        <v>1064</v>
      </c>
      <c r="E259" s="6" t="s">
        <v>1516</v>
      </c>
      <c r="H259" s="9" t="s">
        <v>1519</v>
      </c>
    </row>
    <row r="260" spans="1:8" ht="12">
      <c r="A260" s="5">
        <v>259</v>
      </c>
      <c r="B260" s="6">
        <v>1</v>
      </c>
      <c r="C260" s="6" t="s">
        <v>1065</v>
      </c>
      <c r="D260" s="5" t="s">
        <v>1252</v>
      </c>
      <c r="E260" s="6" t="s">
        <v>1516</v>
      </c>
      <c r="G260" s="8" t="s">
        <v>1066</v>
      </c>
      <c r="H260" s="9" t="s">
        <v>1519</v>
      </c>
    </row>
    <row r="261" spans="1:8" ht="12">
      <c r="A261" s="5">
        <v>260</v>
      </c>
      <c r="B261" s="6">
        <v>1</v>
      </c>
      <c r="C261" s="6" t="s">
        <v>1067</v>
      </c>
      <c r="D261" s="5" t="s">
        <v>1497</v>
      </c>
      <c r="E261" s="6" t="s">
        <v>1523</v>
      </c>
      <c r="G261" s="8" t="s">
        <v>1068</v>
      </c>
      <c r="H261" s="9" t="s">
        <v>1519</v>
      </c>
    </row>
    <row r="262" spans="1:8" ht="12">
      <c r="A262" s="5">
        <v>261</v>
      </c>
      <c r="B262" s="6">
        <v>1</v>
      </c>
      <c r="C262" s="6" t="s">
        <v>1069</v>
      </c>
      <c r="D262" s="5" t="s">
        <v>1252</v>
      </c>
      <c r="E262" s="6" t="s">
        <v>1516</v>
      </c>
      <c r="G262" s="8" t="s">
        <v>1070</v>
      </c>
      <c r="H262" s="9" t="s">
        <v>1519</v>
      </c>
    </row>
    <row r="263" spans="1:8" ht="12">
      <c r="A263" s="5">
        <v>262</v>
      </c>
      <c r="B263" s="6">
        <v>1</v>
      </c>
      <c r="C263" s="6" t="s">
        <v>1071</v>
      </c>
      <c r="D263" s="5" t="s">
        <v>1252</v>
      </c>
      <c r="E263" s="6" t="s">
        <v>1516</v>
      </c>
      <c r="G263" s="8" t="s">
        <v>1070</v>
      </c>
      <c r="H263" s="9" t="s">
        <v>1519</v>
      </c>
    </row>
    <row r="264" spans="1:8" ht="12">
      <c r="A264" s="5">
        <v>263</v>
      </c>
      <c r="B264" s="6">
        <v>1</v>
      </c>
      <c r="C264" s="6" t="s">
        <v>1072</v>
      </c>
      <c r="D264" s="5" t="s">
        <v>1252</v>
      </c>
      <c r="E264" s="6" t="s">
        <v>1523</v>
      </c>
      <c r="G264" s="8" t="s">
        <v>1073</v>
      </c>
      <c r="H264" s="9" t="s">
        <v>1519</v>
      </c>
    </row>
    <row r="265" spans="1:8" ht="12">
      <c r="A265" s="5">
        <v>264</v>
      </c>
      <c r="B265" s="6">
        <v>1</v>
      </c>
      <c r="C265" s="6" t="s">
        <v>1074</v>
      </c>
      <c r="D265" s="5" t="s">
        <v>1252</v>
      </c>
      <c r="E265" s="6" t="s">
        <v>1516</v>
      </c>
      <c r="G265" s="8" t="s">
        <v>1075</v>
      </c>
      <c r="H265" s="9" t="s">
        <v>1519</v>
      </c>
    </row>
    <row r="266" spans="1:8" ht="12">
      <c r="A266" s="5">
        <v>265</v>
      </c>
      <c r="B266" s="6">
        <v>1</v>
      </c>
      <c r="C266" s="6" t="s">
        <v>1076</v>
      </c>
      <c r="D266" s="5" t="s">
        <v>1252</v>
      </c>
      <c r="H266" s="9" t="s">
        <v>1519</v>
      </c>
    </row>
    <row r="267" spans="1:8" ht="12">
      <c r="A267" s="5">
        <v>266</v>
      </c>
      <c r="B267" s="6">
        <v>1</v>
      </c>
      <c r="C267" s="6" t="s">
        <v>1077</v>
      </c>
      <c r="D267" s="5" t="s">
        <v>1497</v>
      </c>
      <c r="G267" s="8" t="s">
        <v>1045</v>
      </c>
      <c r="H267" s="9" t="s">
        <v>1519</v>
      </c>
    </row>
    <row r="268" spans="1:8" ht="12">
      <c r="A268" s="5">
        <v>267</v>
      </c>
      <c r="B268" s="6">
        <v>1</v>
      </c>
      <c r="C268" s="6" t="s">
        <v>1078</v>
      </c>
      <c r="D268" s="5" t="s">
        <v>1560</v>
      </c>
      <c r="H268" s="9" t="s">
        <v>1519</v>
      </c>
    </row>
    <row r="269" spans="1:8" ht="12">
      <c r="A269" s="5">
        <v>268</v>
      </c>
      <c r="B269" s="6">
        <v>1</v>
      </c>
      <c r="C269" s="6" t="s">
        <v>1079</v>
      </c>
      <c r="D269" s="5" t="s">
        <v>1560</v>
      </c>
      <c r="H269" s="9" t="s">
        <v>1519</v>
      </c>
    </row>
    <row r="270" spans="1:8" ht="12">
      <c r="A270" s="5">
        <v>269</v>
      </c>
      <c r="B270" s="6">
        <v>1</v>
      </c>
      <c r="C270" s="6" t="s">
        <v>1080</v>
      </c>
      <c r="D270" s="5" t="s">
        <v>1252</v>
      </c>
      <c r="E270" s="6" t="s">
        <v>1516</v>
      </c>
      <c r="G270" s="8" t="s">
        <v>1041</v>
      </c>
      <c r="H270" s="9" t="s">
        <v>1519</v>
      </c>
    </row>
    <row r="271" spans="1:8" ht="12">
      <c r="A271" s="5">
        <v>270</v>
      </c>
      <c r="B271" s="6">
        <v>1</v>
      </c>
      <c r="C271" s="6" t="s">
        <v>1081</v>
      </c>
      <c r="D271" s="5" t="s">
        <v>1252</v>
      </c>
      <c r="E271" s="6" t="s">
        <v>1523</v>
      </c>
      <c r="G271" s="8" t="s">
        <v>1082</v>
      </c>
      <c r="H271" s="9" t="s">
        <v>1519</v>
      </c>
    </row>
    <row r="272" spans="1:8" ht="12">
      <c r="A272" s="5">
        <v>271</v>
      </c>
      <c r="B272" s="6">
        <v>1</v>
      </c>
      <c r="C272" s="6" t="s">
        <v>1083</v>
      </c>
      <c r="D272" s="5" t="s">
        <v>1252</v>
      </c>
      <c r="E272" s="6" t="s">
        <v>1523</v>
      </c>
      <c r="G272" s="8" t="s">
        <v>1070</v>
      </c>
      <c r="H272" s="9" t="s">
        <v>1519</v>
      </c>
    </row>
    <row r="273" spans="1:8" ht="12">
      <c r="A273" s="5">
        <v>272</v>
      </c>
      <c r="B273" s="6">
        <v>1</v>
      </c>
      <c r="C273" s="6" t="s">
        <v>1084</v>
      </c>
      <c r="D273" s="5" t="s">
        <v>1085</v>
      </c>
      <c r="G273" s="8" t="s">
        <v>1086</v>
      </c>
      <c r="H273" s="9" t="s">
        <v>1475</v>
      </c>
    </row>
    <row r="274" spans="1:8" ht="12">
      <c r="A274" s="5">
        <v>273</v>
      </c>
      <c r="B274" s="6">
        <v>1</v>
      </c>
      <c r="C274" s="6" t="s">
        <v>1087</v>
      </c>
      <c r="D274" s="5" t="s">
        <v>1085</v>
      </c>
      <c r="G274" s="8" t="s">
        <v>1086</v>
      </c>
      <c r="H274" s="9" t="s">
        <v>1475</v>
      </c>
    </row>
    <row r="275" spans="1:8" ht="12">
      <c r="A275" s="5">
        <v>274</v>
      </c>
      <c r="B275" s="6">
        <v>1</v>
      </c>
      <c r="C275" s="6" t="s">
        <v>1088</v>
      </c>
      <c r="D275" s="5" t="s">
        <v>1089</v>
      </c>
      <c r="G275" s="8" t="s">
        <v>1090</v>
      </c>
      <c r="H275" s="9" t="s">
        <v>1519</v>
      </c>
    </row>
    <row r="276" spans="1:8" ht="12">
      <c r="A276" s="5">
        <v>275</v>
      </c>
      <c r="B276" s="6">
        <v>1</v>
      </c>
      <c r="C276" s="6" t="s">
        <v>1091</v>
      </c>
      <c r="D276" s="5" t="s">
        <v>1417</v>
      </c>
      <c r="G276" s="8" t="s">
        <v>1092</v>
      </c>
      <c r="H276" s="9" t="s">
        <v>1519</v>
      </c>
    </row>
    <row r="277" spans="1:8" ht="12">
      <c r="A277" s="5">
        <v>276</v>
      </c>
      <c r="B277" s="6">
        <v>1</v>
      </c>
      <c r="C277" s="6" t="s">
        <v>1093</v>
      </c>
      <c r="D277" s="5" t="s">
        <v>1177</v>
      </c>
      <c r="G277" s="8" t="s">
        <v>1094</v>
      </c>
      <c r="H277" s="9" t="s">
        <v>1519</v>
      </c>
    </row>
    <row r="278" spans="1:8" ht="12">
      <c r="A278" s="5">
        <v>277</v>
      </c>
      <c r="B278" s="6">
        <v>1</v>
      </c>
      <c r="C278" s="6" t="s">
        <v>1095</v>
      </c>
      <c r="D278" s="5" t="s">
        <v>1570</v>
      </c>
      <c r="E278" s="6" t="s">
        <v>1516</v>
      </c>
      <c r="G278" s="8" t="s">
        <v>1096</v>
      </c>
      <c r="H278" s="9" t="s">
        <v>1519</v>
      </c>
    </row>
    <row r="279" spans="1:8" ht="12">
      <c r="A279" s="5">
        <v>278</v>
      </c>
      <c r="B279" s="6">
        <v>1</v>
      </c>
      <c r="C279" s="6" t="s">
        <v>1097</v>
      </c>
      <c r="D279" s="5" t="s">
        <v>1417</v>
      </c>
      <c r="H279" s="9" t="s">
        <v>1519</v>
      </c>
    </row>
    <row r="280" spans="1:8" ht="12">
      <c r="A280" s="5">
        <v>279</v>
      </c>
      <c r="B280" s="6">
        <v>1</v>
      </c>
      <c r="C280" s="6" t="s">
        <v>1098</v>
      </c>
      <c r="D280" s="5" t="s">
        <v>1099</v>
      </c>
      <c r="H280" s="9" t="s">
        <v>1519</v>
      </c>
    </row>
    <row r="281" spans="1:8" ht="12">
      <c r="A281" s="5">
        <v>280</v>
      </c>
      <c r="B281" s="6">
        <v>1</v>
      </c>
      <c r="C281" s="6" t="s">
        <v>1100</v>
      </c>
      <c r="D281" s="5" t="s">
        <v>1099</v>
      </c>
      <c r="E281" s="6" t="s">
        <v>1516</v>
      </c>
      <c r="G281" s="8" t="s">
        <v>1101</v>
      </c>
      <c r="H281" s="9" t="s">
        <v>1519</v>
      </c>
    </row>
    <row r="282" spans="1:8" ht="12">
      <c r="A282" s="5">
        <v>281</v>
      </c>
      <c r="B282" s="6">
        <v>1</v>
      </c>
      <c r="C282" s="6" t="s">
        <v>1102</v>
      </c>
      <c r="D282" s="5" t="s">
        <v>1099</v>
      </c>
      <c r="E282" s="6" t="s">
        <v>1455</v>
      </c>
      <c r="G282" s="8" t="s">
        <v>1103</v>
      </c>
      <c r="H282" s="9" t="s">
        <v>1519</v>
      </c>
    </row>
    <row r="283" spans="1:8" ht="12">
      <c r="A283" s="5">
        <v>282</v>
      </c>
      <c r="B283" s="6">
        <v>1</v>
      </c>
      <c r="C283" s="6" t="s">
        <v>1104</v>
      </c>
      <c r="D283" s="5" t="s">
        <v>1560</v>
      </c>
      <c r="H283" s="9" t="s">
        <v>1519</v>
      </c>
    </row>
    <row r="284" spans="1:8" ht="12">
      <c r="A284" s="5">
        <v>283</v>
      </c>
      <c r="B284" s="6">
        <v>1</v>
      </c>
      <c r="C284" s="6" t="s">
        <v>1105</v>
      </c>
      <c r="D284" s="5" t="s">
        <v>1177</v>
      </c>
      <c r="G284" s="8" t="s">
        <v>1106</v>
      </c>
      <c r="H284" s="9" t="s">
        <v>1519</v>
      </c>
    </row>
    <row r="285" spans="1:8" ht="12">
      <c r="A285" s="5">
        <v>284</v>
      </c>
      <c r="B285" s="6">
        <v>1</v>
      </c>
      <c r="C285" s="6" t="s">
        <v>1107</v>
      </c>
      <c r="D285" s="5" t="s">
        <v>1417</v>
      </c>
      <c r="H285" s="9" t="s">
        <v>1519</v>
      </c>
    </row>
    <row r="286" spans="1:8" ht="12">
      <c r="A286" s="5">
        <v>285</v>
      </c>
      <c r="B286" s="6">
        <v>1</v>
      </c>
      <c r="C286" s="6" t="s">
        <v>1108</v>
      </c>
      <c r="D286" s="5" t="s">
        <v>1570</v>
      </c>
      <c r="H286" s="9" t="s">
        <v>1519</v>
      </c>
    </row>
    <row r="287" spans="1:8" ht="12">
      <c r="A287" s="5">
        <v>286</v>
      </c>
      <c r="B287" s="6">
        <v>1</v>
      </c>
      <c r="C287" s="6" t="s">
        <v>1109</v>
      </c>
      <c r="D287" s="5" t="s">
        <v>1570</v>
      </c>
      <c r="G287" s="8" t="s">
        <v>1110</v>
      </c>
      <c r="H287" s="9" t="s">
        <v>1519</v>
      </c>
    </row>
    <row r="288" spans="1:8" ht="12">
      <c r="A288" s="5">
        <v>287</v>
      </c>
      <c r="B288" s="6">
        <v>1</v>
      </c>
      <c r="C288" s="6" t="s">
        <v>1111</v>
      </c>
      <c r="D288" s="5" t="s">
        <v>1570</v>
      </c>
      <c r="E288" s="6" t="s">
        <v>1516</v>
      </c>
      <c r="G288" s="8" t="s">
        <v>1112</v>
      </c>
      <c r="H288" s="9" t="s">
        <v>1519</v>
      </c>
    </row>
    <row r="289" spans="1:8" ht="12">
      <c r="A289" s="5">
        <v>288</v>
      </c>
      <c r="B289" s="6">
        <v>1</v>
      </c>
      <c r="C289" s="6" t="s">
        <v>1113</v>
      </c>
      <c r="D289" s="5" t="s">
        <v>1570</v>
      </c>
      <c r="H289" s="9" t="s">
        <v>1519</v>
      </c>
    </row>
    <row r="290" spans="1:8" ht="12">
      <c r="A290" s="5">
        <v>289</v>
      </c>
      <c r="B290" s="6">
        <v>1</v>
      </c>
      <c r="C290" s="6" t="s">
        <v>1114</v>
      </c>
      <c r="D290" s="5" t="s">
        <v>1570</v>
      </c>
      <c r="G290" s="8" t="s">
        <v>1115</v>
      </c>
      <c r="H290" s="9" t="s">
        <v>1519</v>
      </c>
    </row>
    <row r="291" spans="1:8" ht="12">
      <c r="A291" s="5">
        <v>290</v>
      </c>
      <c r="B291" s="6">
        <v>1</v>
      </c>
      <c r="C291" s="6" t="s">
        <v>1116</v>
      </c>
      <c r="D291" s="5" t="s">
        <v>1560</v>
      </c>
      <c r="H291" s="9" t="s">
        <v>1519</v>
      </c>
    </row>
    <row r="292" spans="1:8" ht="12">
      <c r="A292" s="5">
        <v>291</v>
      </c>
      <c r="B292" s="6">
        <v>1</v>
      </c>
      <c r="C292" s="6" t="s">
        <v>931</v>
      </c>
      <c r="D292" s="5" t="s">
        <v>1377</v>
      </c>
      <c r="G292" s="8" t="s">
        <v>932</v>
      </c>
      <c r="H292" s="9" t="s">
        <v>1519</v>
      </c>
    </row>
    <row r="293" spans="1:8" ht="12">
      <c r="A293" s="5">
        <v>292</v>
      </c>
      <c r="B293" s="6">
        <v>1</v>
      </c>
      <c r="C293" s="6" t="s">
        <v>933</v>
      </c>
      <c r="D293" s="5" t="s">
        <v>1560</v>
      </c>
      <c r="H293" s="9" t="s">
        <v>1519</v>
      </c>
    </row>
    <row r="294" spans="1:8" ht="12">
      <c r="A294" s="5">
        <v>293</v>
      </c>
      <c r="B294" s="6">
        <v>1</v>
      </c>
      <c r="C294" s="6" t="s">
        <v>934</v>
      </c>
      <c r="D294" s="5" t="s">
        <v>1570</v>
      </c>
      <c r="G294" s="8" t="s">
        <v>935</v>
      </c>
      <c r="H294" s="9" t="s">
        <v>1519</v>
      </c>
    </row>
    <row r="295" spans="1:8" ht="12">
      <c r="A295" s="5">
        <v>294</v>
      </c>
      <c r="B295" s="6">
        <v>1</v>
      </c>
      <c r="C295" s="6" t="s">
        <v>936</v>
      </c>
      <c r="D295" s="5" t="s">
        <v>1570</v>
      </c>
      <c r="G295" s="8" t="s">
        <v>935</v>
      </c>
      <c r="H295" s="9" t="s">
        <v>1519</v>
      </c>
    </row>
    <row r="296" spans="1:8" ht="12">
      <c r="A296" s="5">
        <v>295</v>
      </c>
      <c r="B296" s="6">
        <v>1</v>
      </c>
      <c r="C296" s="6" t="s">
        <v>937</v>
      </c>
      <c r="D296" s="5" t="s">
        <v>1570</v>
      </c>
      <c r="G296" s="8" t="s">
        <v>935</v>
      </c>
      <c r="H296" s="9" t="s">
        <v>1519</v>
      </c>
    </row>
    <row r="297" spans="1:8" ht="12">
      <c r="A297" s="5">
        <v>296</v>
      </c>
      <c r="B297" s="6">
        <v>1</v>
      </c>
      <c r="C297" s="6" t="s">
        <v>938</v>
      </c>
      <c r="D297" s="5" t="s">
        <v>1570</v>
      </c>
      <c r="G297" s="8" t="s">
        <v>935</v>
      </c>
      <c r="H297" s="9" t="s">
        <v>1519</v>
      </c>
    </row>
    <row r="298" spans="1:8" ht="12">
      <c r="A298" s="5">
        <v>297</v>
      </c>
      <c r="B298" s="6">
        <v>1</v>
      </c>
      <c r="C298" s="6" t="s">
        <v>939</v>
      </c>
      <c r="D298" s="5" t="s">
        <v>1570</v>
      </c>
      <c r="G298" s="8" t="s">
        <v>935</v>
      </c>
      <c r="H298" s="9" t="s">
        <v>1519</v>
      </c>
    </row>
    <row r="299" spans="1:8" ht="12">
      <c r="A299" s="5">
        <v>298</v>
      </c>
      <c r="B299" s="6">
        <v>1</v>
      </c>
      <c r="C299" s="6" t="s">
        <v>940</v>
      </c>
      <c r="D299" s="5" t="s">
        <v>1570</v>
      </c>
      <c r="G299" s="8" t="s">
        <v>941</v>
      </c>
      <c r="H299" s="9" t="s">
        <v>1519</v>
      </c>
    </row>
    <row r="300" spans="1:8" ht="12">
      <c r="A300" s="5">
        <v>299</v>
      </c>
      <c r="B300" s="6">
        <v>1</v>
      </c>
      <c r="C300" s="6" t="s">
        <v>942</v>
      </c>
      <c r="D300" s="5" t="s">
        <v>1570</v>
      </c>
      <c r="G300" s="8" t="s">
        <v>935</v>
      </c>
      <c r="H300" s="9" t="s">
        <v>1519</v>
      </c>
    </row>
    <row r="301" spans="1:8" ht="12">
      <c r="A301" s="5">
        <v>300</v>
      </c>
      <c r="B301" s="6">
        <v>1</v>
      </c>
      <c r="C301" s="6" t="s">
        <v>943</v>
      </c>
      <c r="D301" s="5" t="s">
        <v>1570</v>
      </c>
      <c r="G301" s="8" t="s">
        <v>944</v>
      </c>
      <c r="H301" s="9" t="s">
        <v>1519</v>
      </c>
    </row>
    <row r="302" spans="1:8" ht="12">
      <c r="A302" s="5">
        <v>301</v>
      </c>
      <c r="B302" s="6">
        <v>1</v>
      </c>
      <c r="C302" s="6" t="s">
        <v>945</v>
      </c>
      <c r="D302" s="5" t="s">
        <v>1570</v>
      </c>
      <c r="G302" s="8" t="s">
        <v>946</v>
      </c>
      <c r="H302" s="9" t="s">
        <v>1519</v>
      </c>
    </row>
    <row r="303" spans="1:8" ht="12">
      <c r="A303" s="5">
        <v>302</v>
      </c>
      <c r="B303" s="6">
        <v>1</v>
      </c>
      <c r="C303" s="6" t="s">
        <v>947</v>
      </c>
      <c r="D303" s="5" t="s">
        <v>1570</v>
      </c>
      <c r="G303" s="8" t="s">
        <v>935</v>
      </c>
      <c r="H303" s="9" t="s">
        <v>1519</v>
      </c>
    </row>
    <row r="304" spans="1:8" ht="12">
      <c r="A304" s="5">
        <v>303</v>
      </c>
      <c r="B304" s="6">
        <v>1</v>
      </c>
      <c r="C304" s="6" t="s">
        <v>948</v>
      </c>
      <c r="D304" s="5" t="s">
        <v>1570</v>
      </c>
      <c r="G304" s="8" t="s">
        <v>935</v>
      </c>
      <c r="H304" s="9" t="s">
        <v>1519</v>
      </c>
    </row>
    <row r="305" spans="1:8" ht="12">
      <c r="A305" s="5">
        <v>304</v>
      </c>
      <c r="B305" s="6">
        <v>1</v>
      </c>
      <c r="C305" s="6" t="s">
        <v>949</v>
      </c>
      <c r="D305" s="5" t="s">
        <v>1570</v>
      </c>
      <c r="H305" s="9" t="s">
        <v>1519</v>
      </c>
    </row>
    <row r="306" spans="1:8" ht="12">
      <c r="A306" s="5">
        <v>305</v>
      </c>
      <c r="B306" s="6">
        <v>1</v>
      </c>
      <c r="C306" s="6" t="s">
        <v>950</v>
      </c>
      <c r="D306" s="5" t="s">
        <v>1570</v>
      </c>
      <c r="H306" s="9" t="s">
        <v>1519</v>
      </c>
    </row>
    <row r="307" spans="1:8" ht="12">
      <c r="A307" s="5">
        <v>306</v>
      </c>
      <c r="B307" s="6">
        <v>1</v>
      </c>
      <c r="C307" s="6" t="s">
        <v>951</v>
      </c>
      <c r="D307" s="5" t="s">
        <v>1570</v>
      </c>
      <c r="H307" s="9" t="s">
        <v>1519</v>
      </c>
    </row>
    <row r="308" spans="1:8" ht="12">
      <c r="A308" s="5">
        <v>307</v>
      </c>
      <c r="B308" s="6">
        <v>1</v>
      </c>
      <c r="C308" s="6" t="s">
        <v>952</v>
      </c>
      <c r="D308" s="5" t="s">
        <v>1570</v>
      </c>
      <c r="H308" s="9" t="s">
        <v>1519</v>
      </c>
    </row>
    <row r="309" spans="1:8" ht="12">
      <c r="A309" s="5">
        <v>308</v>
      </c>
      <c r="B309" s="6">
        <v>1</v>
      </c>
      <c r="C309" s="6" t="s">
        <v>953</v>
      </c>
      <c r="D309" s="5" t="s">
        <v>1252</v>
      </c>
      <c r="E309" s="6" t="s">
        <v>1523</v>
      </c>
      <c r="G309" s="8" t="s">
        <v>954</v>
      </c>
      <c r="H309" s="9" t="s">
        <v>1052</v>
      </c>
    </row>
    <row r="310" spans="1:8" ht="12">
      <c r="A310" s="5">
        <v>309</v>
      </c>
      <c r="B310" s="6">
        <v>1</v>
      </c>
      <c r="C310" s="6" t="s">
        <v>955</v>
      </c>
      <c r="D310" s="5" t="s">
        <v>1417</v>
      </c>
      <c r="H310" s="9" t="s">
        <v>1519</v>
      </c>
    </row>
    <row r="311" spans="1:8" ht="12">
      <c r="A311" s="5">
        <v>310</v>
      </c>
      <c r="B311" s="6">
        <v>1</v>
      </c>
      <c r="C311" s="6" t="s">
        <v>956</v>
      </c>
      <c r="D311" s="5" t="s">
        <v>1560</v>
      </c>
      <c r="H311" s="9" t="s">
        <v>1519</v>
      </c>
    </row>
    <row r="312" spans="1:8" ht="12">
      <c r="A312" s="5">
        <v>311</v>
      </c>
      <c r="B312" s="6">
        <v>1</v>
      </c>
      <c r="C312" s="6" t="s">
        <v>957</v>
      </c>
      <c r="D312" s="5" t="s">
        <v>1417</v>
      </c>
      <c r="H312" s="9" t="s">
        <v>1519</v>
      </c>
    </row>
    <row r="313" spans="1:8" ht="12">
      <c r="A313" s="5">
        <v>312</v>
      </c>
      <c r="B313" s="6">
        <v>1</v>
      </c>
      <c r="C313" s="6" t="s">
        <v>958</v>
      </c>
      <c r="D313" s="5" t="s">
        <v>1417</v>
      </c>
      <c r="E313" s="6" t="s">
        <v>1478</v>
      </c>
      <c r="G313" s="8" t="s">
        <v>959</v>
      </c>
      <c r="H313" s="9" t="s">
        <v>1519</v>
      </c>
    </row>
    <row r="314" spans="1:8" ht="12">
      <c r="A314" s="5">
        <v>313</v>
      </c>
      <c r="B314" s="6">
        <v>1</v>
      </c>
      <c r="C314" s="6" t="s">
        <v>960</v>
      </c>
      <c r="D314" s="5" t="s">
        <v>1177</v>
      </c>
      <c r="G314" s="8" t="s">
        <v>961</v>
      </c>
      <c r="H314" s="9" t="s">
        <v>1519</v>
      </c>
    </row>
    <row r="315" spans="1:8" ht="12">
      <c r="A315" s="5">
        <v>314</v>
      </c>
      <c r="B315" s="6">
        <v>1</v>
      </c>
      <c r="C315" s="6" t="s">
        <v>962</v>
      </c>
      <c r="D315" s="5" t="s">
        <v>1560</v>
      </c>
      <c r="H315" s="9" t="s">
        <v>1519</v>
      </c>
    </row>
    <row r="316" spans="1:8" ht="12">
      <c r="A316" s="5">
        <v>315</v>
      </c>
      <c r="B316" s="6">
        <v>1</v>
      </c>
      <c r="C316" s="6" t="s">
        <v>963</v>
      </c>
      <c r="D316" s="5" t="s">
        <v>1560</v>
      </c>
      <c r="H316" s="9" t="s">
        <v>1519</v>
      </c>
    </row>
    <row r="317" spans="1:8" ht="12">
      <c r="A317" s="5">
        <v>316</v>
      </c>
      <c r="B317" s="6">
        <v>1</v>
      </c>
      <c r="C317" s="6" t="s">
        <v>964</v>
      </c>
      <c r="D317" s="5" t="s">
        <v>1560</v>
      </c>
      <c r="H317" s="9" t="s">
        <v>1519</v>
      </c>
    </row>
    <row r="318" spans="1:8" ht="12">
      <c r="A318" s="5">
        <v>317</v>
      </c>
      <c r="B318" s="6">
        <v>1</v>
      </c>
      <c r="C318" s="6" t="s">
        <v>965</v>
      </c>
      <c r="D318" s="5" t="s">
        <v>1560</v>
      </c>
      <c r="H318" s="9" t="s">
        <v>1519</v>
      </c>
    </row>
    <row r="319" spans="1:8" ht="12">
      <c r="A319" s="5">
        <v>318</v>
      </c>
      <c r="B319" s="6">
        <v>1</v>
      </c>
      <c r="C319" s="6" t="s">
        <v>966</v>
      </c>
      <c r="D319" s="5" t="s">
        <v>1560</v>
      </c>
      <c r="G319" s="8" t="s">
        <v>967</v>
      </c>
      <c r="H319" s="9" t="s">
        <v>1519</v>
      </c>
    </row>
    <row r="320" spans="1:8" ht="12">
      <c r="A320" s="5">
        <v>319</v>
      </c>
      <c r="B320" s="6">
        <v>1</v>
      </c>
      <c r="C320" s="6" t="s">
        <v>968</v>
      </c>
      <c r="D320" s="5" t="s">
        <v>1560</v>
      </c>
      <c r="H320" s="9" t="s">
        <v>1519</v>
      </c>
    </row>
    <row r="321" spans="1:8" ht="12">
      <c r="A321" s="5">
        <v>320</v>
      </c>
      <c r="B321" s="6">
        <v>1</v>
      </c>
      <c r="C321" s="6" t="s">
        <v>969</v>
      </c>
      <c r="D321" s="5" t="s">
        <v>1560</v>
      </c>
      <c r="H321" s="9" t="s">
        <v>1519</v>
      </c>
    </row>
    <row r="322" spans="1:8" ht="10.5" customHeight="1">
      <c r="A322" s="5">
        <v>321</v>
      </c>
      <c r="B322" s="6">
        <v>1</v>
      </c>
      <c r="C322" s="6" t="s">
        <v>970</v>
      </c>
      <c r="D322" s="5" t="s">
        <v>1252</v>
      </c>
      <c r="E322" s="6" t="s">
        <v>1516</v>
      </c>
      <c r="G322" s="8" t="s">
        <v>971</v>
      </c>
      <c r="H322" s="9" t="s">
        <v>1519</v>
      </c>
    </row>
    <row r="323" spans="1:8" ht="10.5" customHeight="1">
      <c r="A323" s="5">
        <v>322</v>
      </c>
      <c r="B323" s="6">
        <v>1</v>
      </c>
      <c r="C323" s="6" t="s">
        <v>972</v>
      </c>
      <c r="D323" s="5" t="s">
        <v>1560</v>
      </c>
      <c r="F323" s="7" t="s">
        <v>1238</v>
      </c>
      <c r="H323" s="9" t="s">
        <v>1052</v>
      </c>
    </row>
    <row r="324" spans="1:4" ht="10.5" customHeight="1">
      <c r="A324" s="5">
        <v>323</v>
      </c>
      <c r="B324" s="6">
        <v>1</v>
      </c>
      <c r="C324" s="6" t="s">
        <v>973</v>
      </c>
      <c r="D324" s="5" t="s">
        <v>974</v>
      </c>
    </row>
    <row r="325" spans="1:10" s="4" customFormat="1" ht="12">
      <c r="A325" s="5">
        <v>324</v>
      </c>
      <c r="B325" s="15">
        <v>1</v>
      </c>
      <c r="C325" s="6" t="s">
        <v>975</v>
      </c>
      <c r="D325" s="7" t="s">
        <v>1446</v>
      </c>
      <c r="E325" s="6" t="s">
        <v>1523</v>
      </c>
      <c r="F325" s="16"/>
      <c r="G325" s="17" t="s">
        <v>976</v>
      </c>
      <c r="H325" s="9" t="s">
        <v>1519</v>
      </c>
      <c r="I325" s="8" t="s">
        <v>1520</v>
      </c>
      <c r="J325" s="10"/>
    </row>
    <row r="326" spans="1:10" s="4" customFormat="1" ht="12">
      <c r="A326" s="5">
        <v>325</v>
      </c>
      <c r="B326" s="15">
        <v>1</v>
      </c>
      <c r="C326" s="6" t="s">
        <v>977</v>
      </c>
      <c r="D326" s="7" t="s">
        <v>1446</v>
      </c>
      <c r="E326" s="6" t="s">
        <v>1523</v>
      </c>
      <c r="F326" s="16"/>
      <c r="G326" s="17" t="s">
        <v>978</v>
      </c>
      <c r="H326" s="9" t="s">
        <v>1519</v>
      </c>
      <c r="I326" s="8" t="s">
        <v>1520</v>
      </c>
      <c r="J326" s="10"/>
    </row>
    <row r="327" spans="1:10" s="4" customFormat="1" ht="12">
      <c r="A327" s="5">
        <v>326</v>
      </c>
      <c r="B327" s="15">
        <v>1</v>
      </c>
      <c r="C327" s="6" t="s">
        <v>979</v>
      </c>
      <c r="D327" s="7" t="s">
        <v>1469</v>
      </c>
      <c r="E327" s="6" t="s">
        <v>1523</v>
      </c>
      <c r="F327" s="16"/>
      <c r="G327" s="17" t="s">
        <v>980</v>
      </c>
      <c r="H327" s="9" t="s">
        <v>1519</v>
      </c>
      <c r="I327" s="8"/>
      <c r="J327" s="10"/>
    </row>
    <row r="328" spans="1:10" s="4" customFormat="1" ht="12">
      <c r="A328" s="5">
        <v>327</v>
      </c>
      <c r="B328" s="15">
        <v>1</v>
      </c>
      <c r="C328" s="6" t="s">
        <v>981</v>
      </c>
      <c r="D328" s="7" t="s">
        <v>974</v>
      </c>
      <c r="E328" s="6"/>
      <c r="F328" s="16"/>
      <c r="G328" s="17"/>
      <c r="H328" s="9" t="s">
        <v>1519</v>
      </c>
      <c r="I328" s="8"/>
      <c r="J328" s="10"/>
    </row>
    <row r="329" spans="1:10" s="4" customFormat="1" ht="12">
      <c r="A329" s="5">
        <v>328</v>
      </c>
      <c r="B329" s="15">
        <v>1</v>
      </c>
      <c r="C329" s="6" t="s">
        <v>982</v>
      </c>
      <c r="D329" s="7" t="s">
        <v>1528</v>
      </c>
      <c r="E329" s="6" t="s">
        <v>1523</v>
      </c>
      <c r="F329" s="16"/>
      <c r="G329" s="17" t="s">
        <v>983</v>
      </c>
      <c r="H329" s="9" t="s">
        <v>1519</v>
      </c>
      <c r="I329" s="8"/>
      <c r="J329" s="10"/>
    </row>
    <row r="330" spans="1:9" ht="12">
      <c r="A330" s="5">
        <v>329</v>
      </c>
      <c r="C330" s="6" t="s">
        <v>984</v>
      </c>
      <c r="D330" s="5" t="s">
        <v>985</v>
      </c>
      <c r="I330" s="8" t="s">
        <v>1535</v>
      </c>
    </row>
    <row r="331" spans="1:9" ht="12">
      <c r="A331" s="5">
        <v>330</v>
      </c>
      <c r="C331" s="6" t="s">
        <v>986</v>
      </c>
      <c r="D331" s="5" t="s">
        <v>985</v>
      </c>
      <c r="I331" s="8" t="s">
        <v>1535</v>
      </c>
    </row>
    <row r="332" spans="1:9" ht="12">
      <c r="A332" s="5">
        <v>331</v>
      </c>
      <c r="C332" s="6" t="s">
        <v>987</v>
      </c>
      <c r="D332" s="5" t="s">
        <v>988</v>
      </c>
      <c r="I332" s="8" t="s">
        <v>1535</v>
      </c>
    </row>
    <row r="333" spans="1:9" ht="12">
      <c r="A333" s="5">
        <v>332</v>
      </c>
      <c r="C333" s="6" t="s">
        <v>989</v>
      </c>
      <c r="D333" s="5" t="s">
        <v>990</v>
      </c>
      <c r="I333" s="8" t="s">
        <v>1535</v>
      </c>
    </row>
    <row r="334" spans="1:9" ht="12">
      <c r="A334" s="5">
        <v>333</v>
      </c>
      <c r="C334" s="6" t="s">
        <v>991</v>
      </c>
      <c r="D334" s="5" t="s">
        <v>992</v>
      </c>
      <c r="I334" s="8" t="s">
        <v>1535</v>
      </c>
    </row>
    <row r="335" spans="1:9" ht="12">
      <c r="A335" s="5">
        <v>334</v>
      </c>
      <c r="C335" s="6" t="s">
        <v>993</v>
      </c>
      <c r="D335" s="5" t="s">
        <v>994</v>
      </c>
      <c r="I335" s="8" t="s">
        <v>1535</v>
      </c>
    </row>
    <row r="336" spans="1:9" ht="12">
      <c r="A336" s="5">
        <v>335</v>
      </c>
      <c r="C336" s="6" t="s">
        <v>995</v>
      </c>
      <c r="D336" s="5" t="s">
        <v>996</v>
      </c>
      <c r="G336" s="11" t="s">
        <v>997</v>
      </c>
      <c r="I336" s="8" t="s">
        <v>1535</v>
      </c>
    </row>
    <row r="337" spans="1:9" ht="12">
      <c r="A337" s="5">
        <v>336</v>
      </c>
      <c r="C337" s="6" t="s">
        <v>998</v>
      </c>
      <c r="D337" s="5" t="s">
        <v>992</v>
      </c>
      <c r="G337" s="8" t="str">
        <f>"'possibly of young ind.'"</f>
        <v>'possibly of young ind.'</v>
      </c>
      <c r="I337" s="8" t="s">
        <v>1535</v>
      </c>
    </row>
    <row r="338" spans="1:9" ht="12">
      <c r="A338" s="5">
        <v>337</v>
      </c>
      <c r="B338" s="6">
        <v>1</v>
      </c>
      <c r="C338" s="6" t="s">
        <v>999</v>
      </c>
      <c r="D338" s="5" t="s">
        <v>996</v>
      </c>
      <c r="G338" s="8" t="s">
        <v>1000</v>
      </c>
      <c r="I338" s="8" t="s">
        <v>1520</v>
      </c>
    </row>
    <row r="339" spans="1:9" ht="12">
      <c r="A339" s="5">
        <v>338</v>
      </c>
      <c r="C339" s="6" t="s">
        <v>1001</v>
      </c>
      <c r="D339" s="5" t="s">
        <v>1002</v>
      </c>
      <c r="I339" s="8" t="s">
        <v>1535</v>
      </c>
    </row>
    <row r="340" spans="1:9" ht="12">
      <c r="A340" s="5">
        <v>339</v>
      </c>
      <c r="C340" s="6" t="s">
        <v>1003</v>
      </c>
      <c r="D340" s="5" t="s">
        <v>1004</v>
      </c>
      <c r="G340" s="11" t="s">
        <v>1005</v>
      </c>
      <c r="I340" s="8" t="s">
        <v>1535</v>
      </c>
    </row>
    <row r="341" spans="1:9" ht="12">
      <c r="A341" s="5">
        <v>340</v>
      </c>
      <c r="C341" s="6" t="s">
        <v>1006</v>
      </c>
      <c r="D341" s="5" t="s">
        <v>1007</v>
      </c>
      <c r="G341" s="11" t="s">
        <v>1008</v>
      </c>
      <c r="I341" s="8" t="s">
        <v>1535</v>
      </c>
    </row>
    <row r="342" spans="1:9" ht="12">
      <c r="A342" s="5">
        <v>341</v>
      </c>
      <c r="C342" s="6" t="s">
        <v>1009</v>
      </c>
      <c r="D342" s="5" t="s">
        <v>1010</v>
      </c>
      <c r="G342" s="11" t="s">
        <v>1011</v>
      </c>
      <c r="I342" s="8" t="s">
        <v>1535</v>
      </c>
    </row>
    <row r="343" spans="1:9" ht="12">
      <c r="A343" s="5">
        <v>342</v>
      </c>
      <c r="C343" s="6" t="s">
        <v>1012</v>
      </c>
      <c r="D343" s="5" t="s">
        <v>1013</v>
      </c>
      <c r="G343" s="11" t="s">
        <v>1014</v>
      </c>
      <c r="I343" s="8" t="s">
        <v>1535</v>
      </c>
    </row>
    <row r="344" spans="1:9" ht="12">
      <c r="A344" s="5">
        <v>343</v>
      </c>
      <c r="C344" s="6" t="s">
        <v>1015</v>
      </c>
      <c r="D344" s="5" t="s">
        <v>1013</v>
      </c>
      <c r="F344" s="7" t="s">
        <v>1016</v>
      </c>
      <c r="I344" s="8" t="s">
        <v>1535</v>
      </c>
    </row>
    <row r="345" spans="1:9" ht="12">
      <c r="A345" s="5">
        <v>344</v>
      </c>
      <c r="C345" s="6" t="s">
        <v>1017</v>
      </c>
      <c r="D345" s="5" t="s">
        <v>1018</v>
      </c>
      <c r="I345" s="8" t="s">
        <v>1535</v>
      </c>
    </row>
    <row r="346" spans="1:9" ht="12">
      <c r="A346" s="5">
        <v>345</v>
      </c>
      <c r="C346" s="6" t="s">
        <v>1019</v>
      </c>
      <c r="D346" s="5" t="s">
        <v>1018</v>
      </c>
      <c r="I346" s="8" t="s">
        <v>1535</v>
      </c>
    </row>
    <row r="347" spans="1:9" ht="12">
      <c r="A347" s="5">
        <v>346</v>
      </c>
      <c r="B347" s="6">
        <v>1</v>
      </c>
      <c r="C347" s="6" t="s">
        <v>1020</v>
      </c>
      <c r="D347" s="5" t="s">
        <v>1021</v>
      </c>
      <c r="F347" s="7" t="s">
        <v>1022</v>
      </c>
      <c r="G347" s="8" t="s">
        <v>1023</v>
      </c>
      <c r="H347" s="9" t="s">
        <v>1494</v>
      </c>
      <c r="I347" s="8" t="s">
        <v>1520</v>
      </c>
    </row>
    <row r="348" spans="1:8" ht="12">
      <c r="A348" s="5">
        <v>347</v>
      </c>
      <c r="C348" s="6" t="s">
        <v>1024</v>
      </c>
      <c r="D348" s="5" t="s">
        <v>992</v>
      </c>
      <c r="F348" s="14"/>
      <c r="G348" s="8" t="s">
        <v>1023</v>
      </c>
      <c r="H348" s="9" t="s">
        <v>1494</v>
      </c>
    </row>
    <row r="349" spans="1:8" ht="12">
      <c r="A349" s="5">
        <v>348</v>
      </c>
      <c r="B349" s="6">
        <v>1</v>
      </c>
      <c r="C349" s="6" t="s">
        <v>1025</v>
      </c>
      <c r="D349" s="5" t="s">
        <v>1026</v>
      </c>
      <c r="E349" s="6" t="s">
        <v>1516</v>
      </c>
      <c r="F349" s="14"/>
      <c r="H349" s="9" t="s">
        <v>1519</v>
      </c>
    </row>
    <row r="350" spans="1:8" ht="12">
      <c r="A350" s="5">
        <v>349</v>
      </c>
      <c r="B350" s="6">
        <v>1</v>
      </c>
      <c r="C350" s="6" t="s">
        <v>1027</v>
      </c>
      <c r="D350" s="5" t="s">
        <v>985</v>
      </c>
      <c r="F350" s="14"/>
      <c r="H350" s="9" t="s">
        <v>1519</v>
      </c>
    </row>
    <row r="351" spans="1:8" ht="12">
      <c r="A351" s="5">
        <v>350</v>
      </c>
      <c r="B351" s="6">
        <v>1</v>
      </c>
      <c r="C351" s="6" t="s">
        <v>1028</v>
      </c>
      <c r="D351" s="5" t="s">
        <v>1004</v>
      </c>
      <c r="F351" s="14"/>
      <c r="G351" s="8" t="s">
        <v>1029</v>
      </c>
      <c r="H351" s="9" t="s">
        <v>1519</v>
      </c>
    </row>
    <row r="352" spans="1:8" ht="12">
      <c r="A352" s="5">
        <v>351</v>
      </c>
      <c r="B352" s="6">
        <v>1</v>
      </c>
      <c r="C352" s="6" t="s">
        <v>1030</v>
      </c>
      <c r="D352" s="5" t="s">
        <v>996</v>
      </c>
      <c r="F352" s="14"/>
      <c r="H352" s="9" t="s">
        <v>1519</v>
      </c>
    </row>
    <row r="353" spans="1:8" ht="12">
      <c r="A353" s="5">
        <v>352</v>
      </c>
      <c r="B353" s="6">
        <v>1</v>
      </c>
      <c r="C353" s="6" t="s">
        <v>1031</v>
      </c>
      <c r="D353" s="5" t="s">
        <v>821</v>
      </c>
      <c r="F353" s="14"/>
      <c r="H353" s="9" t="s">
        <v>1519</v>
      </c>
    </row>
    <row r="354" spans="1:8" ht="12">
      <c r="A354" s="5">
        <v>353</v>
      </c>
      <c r="B354" s="6">
        <v>1</v>
      </c>
      <c r="C354" s="6" t="s">
        <v>822</v>
      </c>
      <c r="D354" s="5" t="s">
        <v>985</v>
      </c>
      <c r="F354" s="14"/>
      <c r="H354" s="9" t="s">
        <v>1519</v>
      </c>
    </row>
    <row r="355" spans="1:8" ht="12">
      <c r="A355" s="5">
        <v>354</v>
      </c>
      <c r="B355" s="6">
        <v>1</v>
      </c>
      <c r="C355" s="6" t="s">
        <v>823</v>
      </c>
      <c r="D355" s="5" t="s">
        <v>985</v>
      </c>
      <c r="F355" s="14"/>
      <c r="H355" s="9" t="s">
        <v>1519</v>
      </c>
    </row>
    <row r="356" spans="1:8" ht="12">
      <c r="A356" s="5">
        <v>355</v>
      </c>
      <c r="B356" s="6">
        <v>1</v>
      </c>
      <c r="C356" s="6" t="s">
        <v>824</v>
      </c>
      <c r="D356" s="5" t="s">
        <v>821</v>
      </c>
      <c r="F356" s="14"/>
      <c r="H356" s="9" t="s">
        <v>1519</v>
      </c>
    </row>
    <row r="357" spans="1:8" ht="12">
      <c r="A357" s="5">
        <v>356</v>
      </c>
      <c r="B357" s="6">
        <v>1</v>
      </c>
      <c r="C357" s="6" t="s">
        <v>825</v>
      </c>
      <c r="D357" s="5" t="s">
        <v>996</v>
      </c>
      <c r="F357" s="14"/>
      <c r="H357" s="9" t="s">
        <v>1519</v>
      </c>
    </row>
    <row r="358" spans="1:8" ht="12">
      <c r="A358" s="5">
        <v>357</v>
      </c>
      <c r="B358" s="6">
        <v>1</v>
      </c>
      <c r="C358" s="6" t="s">
        <v>826</v>
      </c>
      <c r="D358" s="5" t="s">
        <v>996</v>
      </c>
      <c r="F358" s="14"/>
      <c r="H358" s="9" t="s">
        <v>1519</v>
      </c>
    </row>
    <row r="359" spans="1:8" ht="12">
      <c r="A359" s="5">
        <v>358</v>
      </c>
      <c r="B359" s="6">
        <v>1</v>
      </c>
      <c r="C359" s="6" t="s">
        <v>827</v>
      </c>
      <c r="D359" s="5" t="s">
        <v>828</v>
      </c>
      <c r="F359" s="14"/>
      <c r="G359" s="8" t="s">
        <v>829</v>
      </c>
      <c r="H359" s="9" t="s">
        <v>1494</v>
      </c>
    </row>
    <row r="360" spans="1:6" ht="12">
      <c r="A360" s="5">
        <v>359</v>
      </c>
      <c r="C360" s="6" t="s">
        <v>830</v>
      </c>
      <c r="D360" s="5" t="s">
        <v>1021</v>
      </c>
      <c r="F360" s="14"/>
    </row>
    <row r="361" spans="1:9" ht="12">
      <c r="A361" s="5">
        <v>360</v>
      </c>
      <c r="C361" s="6" t="s">
        <v>831</v>
      </c>
      <c r="D361" s="5" t="s">
        <v>832</v>
      </c>
      <c r="F361" s="7" t="str">
        <f>"65-70 ft from datum; 4 ft from LHS"</f>
        <v>65-70 ft from datum; 4 ft from LHS</v>
      </c>
      <c r="G361" s="8" t="str">
        <f>"'young individual'"</f>
        <v>'young individual'</v>
      </c>
      <c r="H361" s="9" t="str">
        <f>"'young'"</f>
        <v>'young'</v>
      </c>
      <c r="I361" s="8" t="s">
        <v>1535</v>
      </c>
    </row>
    <row r="362" spans="1:9" ht="12">
      <c r="A362" s="5">
        <v>361</v>
      </c>
      <c r="C362" s="6" t="s">
        <v>833</v>
      </c>
      <c r="D362" s="5" t="s">
        <v>834</v>
      </c>
      <c r="F362" s="7" t="str">
        <f>"65-70 ft from datum; 4 ft from LHS"</f>
        <v>65-70 ft from datum; 4 ft from LHS</v>
      </c>
      <c r="H362" s="9" t="s">
        <v>1519</v>
      </c>
      <c r="I362" s="8" t="s">
        <v>1535</v>
      </c>
    </row>
    <row r="363" spans="1:9" ht="12">
      <c r="A363" s="5">
        <v>362</v>
      </c>
      <c r="C363" s="6" t="s">
        <v>835</v>
      </c>
      <c r="D363" s="5" t="s">
        <v>836</v>
      </c>
      <c r="F363" s="7" t="str">
        <f>"LHS 64 ft from datum"</f>
        <v>LHS 64 ft from datum</v>
      </c>
      <c r="I363" s="8" t="s">
        <v>1535</v>
      </c>
    </row>
    <row r="364" spans="1:9" ht="12">
      <c r="A364" s="5">
        <v>363</v>
      </c>
      <c r="C364" s="6" t="s">
        <v>837</v>
      </c>
      <c r="D364" s="5" t="s">
        <v>836</v>
      </c>
      <c r="F364" s="7" t="str">
        <f>"88-94 ft from datum, 1st foot"</f>
        <v>88-94 ft from datum, 1st foot</v>
      </c>
      <c r="I364" s="8" t="s">
        <v>1535</v>
      </c>
    </row>
    <row r="365" spans="1:9" ht="12">
      <c r="A365" s="5">
        <v>364</v>
      </c>
      <c r="C365" s="6" t="s">
        <v>838</v>
      </c>
      <c r="D365" s="5" t="s">
        <v>836</v>
      </c>
      <c r="F365" s="7" t="str">
        <f>"88-94 ft from datum, 1st foot"</f>
        <v>88-94 ft from datum, 1st foot</v>
      </c>
      <c r="I365" s="8" t="s">
        <v>1535</v>
      </c>
    </row>
    <row r="366" spans="1:9" ht="12">
      <c r="A366" s="5">
        <v>365</v>
      </c>
      <c r="C366" s="6" t="s">
        <v>839</v>
      </c>
      <c r="D366" s="5" t="s">
        <v>836</v>
      </c>
      <c r="F366" s="7" t="str">
        <f>"88-94 ft from datum, 1st foot"</f>
        <v>88-94 ft from datum, 1st foot</v>
      </c>
      <c r="I366" s="8" t="s">
        <v>1535</v>
      </c>
    </row>
    <row r="367" spans="1:9" ht="12">
      <c r="A367" s="5">
        <v>366</v>
      </c>
      <c r="B367" s="6">
        <v>1</v>
      </c>
      <c r="C367" s="6" t="s">
        <v>840</v>
      </c>
      <c r="D367" s="5" t="s">
        <v>841</v>
      </c>
      <c r="E367" s="6" t="s">
        <v>1516</v>
      </c>
      <c r="F367" s="7" t="s">
        <v>1442</v>
      </c>
      <c r="G367" s="8" t="s">
        <v>842</v>
      </c>
      <c r="H367" s="9" t="s">
        <v>1052</v>
      </c>
      <c r="I367" s="8" t="s">
        <v>1520</v>
      </c>
    </row>
    <row r="368" spans="1:9" ht="12">
      <c r="A368" s="5">
        <v>367</v>
      </c>
      <c r="C368" s="6" t="s">
        <v>843</v>
      </c>
      <c r="D368" s="5" t="s">
        <v>844</v>
      </c>
      <c r="F368" s="7" t="s">
        <v>1442</v>
      </c>
      <c r="I368" s="8" t="s">
        <v>1520</v>
      </c>
    </row>
    <row r="369" spans="1:4" ht="12">
      <c r="A369" s="5">
        <v>368</v>
      </c>
      <c r="C369" s="6" t="s">
        <v>845</v>
      </c>
      <c r="D369" s="5" t="s">
        <v>846</v>
      </c>
    </row>
    <row r="370" spans="1:9" ht="12">
      <c r="A370" s="5">
        <v>369</v>
      </c>
      <c r="B370" s="6">
        <v>1</v>
      </c>
      <c r="C370" s="6" t="s">
        <v>847</v>
      </c>
      <c r="D370" s="5" t="s">
        <v>848</v>
      </c>
      <c r="F370" s="7" t="str">
        <f>"63 ft from datum under Burial I"</f>
        <v>63 ft from datum under Burial I</v>
      </c>
      <c r="G370" s="8" t="s">
        <v>849</v>
      </c>
      <c r="H370" s="9" t="s">
        <v>1519</v>
      </c>
      <c r="I370" s="8" t="s">
        <v>1520</v>
      </c>
    </row>
    <row r="371" spans="1:9" ht="12">
      <c r="A371" s="5">
        <v>370</v>
      </c>
      <c r="C371" s="6" t="s">
        <v>850</v>
      </c>
      <c r="D371" s="5" t="s">
        <v>851</v>
      </c>
      <c r="F371" s="7" t="str">
        <f>"63 ft from datum under Burial I"</f>
        <v>63 ft from datum under Burial I</v>
      </c>
      <c r="I371" s="8" t="s">
        <v>1535</v>
      </c>
    </row>
    <row r="372" spans="1:9" ht="12">
      <c r="A372" s="5">
        <v>371</v>
      </c>
      <c r="C372" s="6" t="s">
        <v>852</v>
      </c>
      <c r="D372" s="5" t="s">
        <v>851</v>
      </c>
      <c r="F372" s="7" t="str">
        <f>"63 ft from datum under Burial I"</f>
        <v>63 ft from datum under Burial I</v>
      </c>
      <c r="I372" s="8" t="s">
        <v>1535</v>
      </c>
    </row>
    <row r="373" spans="1:9" ht="12">
      <c r="A373" s="5">
        <v>372</v>
      </c>
      <c r="C373" s="6" t="s">
        <v>853</v>
      </c>
      <c r="D373" s="5" t="s">
        <v>836</v>
      </c>
      <c r="I373" s="8" t="s">
        <v>1535</v>
      </c>
    </row>
    <row r="374" spans="1:9" ht="12">
      <c r="A374" s="5">
        <v>373</v>
      </c>
      <c r="B374" s="6">
        <v>1</v>
      </c>
      <c r="C374" s="6" t="s">
        <v>854</v>
      </c>
      <c r="D374" s="5" t="s">
        <v>855</v>
      </c>
      <c r="I374" s="8" t="s">
        <v>1535</v>
      </c>
    </row>
    <row r="375" spans="1:9" ht="12">
      <c r="A375" s="5">
        <v>374</v>
      </c>
      <c r="C375" s="6" t="s">
        <v>856</v>
      </c>
      <c r="D375" s="5" t="s">
        <v>857</v>
      </c>
      <c r="I375" s="8" t="s">
        <v>1535</v>
      </c>
    </row>
    <row r="376" spans="1:9" ht="12">
      <c r="A376" s="5">
        <v>375</v>
      </c>
      <c r="B376" s="6">
        <v>1</v>
      </c>
      <c r="C376" s="6" t="s">
        <v>858</v>
      </c>
      <c r="D376" s="5" t="s">
        <v>855</v>
      </c>
      <c r="I376" s="8" t="s">
        <v>1535</v>
      </c>
    </row>
    <row r="377" spans="1:9" ht="12">
      <c r="A377" s="5">
        <v>376</v>
      </c>
      <c r="C377" s="6" t="s">
        <v>859</v>
      </c>
      <c r="D377" s="5" t="s">
        <v>857</v>
      </c>
      <c r="I377" s="8" t="s">
        <v>1535</v>
      </c>
    </row>
    <row r="378" spans="1:9" ht="12">
      <c r="A378" s="5">
        <v>377</v>
      </c>
      <c r="C378" s="6" t="s">
        <v>860</v>
      </c>
      <c r="D378" s="5" t="s">
        <v>857</v>
      </c>
      <c r="I378" s="8" t="s">
        <v>1535</v>
      </c>
    </row>
    <row r="379" spans="1:9" ht="12">
      <c r="A379" s="5">
        <v>378</v>
      </c>
      <c r="B379" s="6">
        <v>1</v>
      </c>
      <c r="C379" s="6" t="s">
        <v>861</v>
      </c>
      <c r="D379" s="5" t="s">
        <v>855</v>
      </c>
      <c r="I379" s="8" t="s">
        <v>1535</v>
      </c>
    </row>
    <row r="380" spans="1:10" ht="12">
      <c r="A380" s="5">
        <v>379</v>
      </c>
      <c r="C380" s="6" t="s">
        <v>862</v>
      </c>
      <c r="D380" s="5" t="s">
        <v>855</v>
      </c>
      <c r="I380" s="8" t="s">
        <v>1535</v>
      </c>
      <c r="J380" s="5"/>
    </row>
    <row r="381" spans="1:9" ht="12">
      <c r="A381" s="5">
        <v>380</v>
      </c>
      <c r="C381" s="6" t="s">
        <v>863</v>
      </c>
      <c r="D381" s="5" t="s">
        <v>855</v>
      </c>
      <c r="I381" s="8" t="s">
        <v>1535</v>
      </c>
    </row>
    <row r="382" spans="1:9" ht="12">
      <c r="A382" s="5">
        <v>381</v>
      </c>
      <c r="B382" s="6">
        <v>1</v>
      </c>
      <c r="C382" s="6" t="s">
        <v>864</v>
      </c>
      <c r="D382" s="5" t="s">
        <v>855</v>
      </c>
      <c r="I382" s="8" t="s">
        <v>1535</v>
      </c>
    </row>
    <row r="383" spans="1:9" ht="12">
      <c r="A383" s="5">
        <v>382</v>
      </c>
      <c r="C383" s="6" t="s">
        <v>865</v>
      </c>
      <c r="D383" s="5" t="s">
        <v>832</v>
      </c>
      <c r="E383" s="6" t="s">
        <v>1523</v>
      </c>
      <c r="F383" s="7" t="str">
        <f aca="true" t="shared" si="2" ref="F383:F398">"63 ft from datum under Burial I"</f>
        <v>63 ft from datum under Burial I</v>
      </c>
      <c r="G383" s="11" t="s">
        <v>866</v>
      </c>
      <c r="H383" s="9" t="s">
        <v>1494</v>
      </c>
      <c r="I383" s="8" t="s">
        <v>1520</v>
      </c>
    </row>
    <row r="384" spans="1:9" ht="12">
      <c r="A384" s="5">
        <v>383</v>
      </c>
      <c r="C384" s="6" t="s">
        <v>867</v>
      </c>
      <c r="D384" s="5" t="s">
        <v>832</v>
      </c>
      <c r="E384" s="6" t="s">
        <v>1523</v>
      </c>
      <c r="F384" s="7" t="str">
        <f t="shared" si="2"/>
        <v>63 ft from datum under Burial I</v>
      </c>
      <c r="G384" s="8" t="s">
        <v>868</v>
      </c>
      <c r="H384" s="9" t="s">
        <v>1519</v>
      </c>
      <c r="I384" s="8" t="s">
        <v>1520</v>
      </c>
    </row>
    <row r="385" spans="1:9" ht="12">
      <c r="A385" s="5">
        <v>384</v>
      </c>
      <c r="B385" s="6">
        <v>1</v>
      </c>
      <c r="C385" s="6" t="s">
        <v>869</v>
      </c>
      <c r="D385" s="5" t="s">
        <v>870</v>
      </c>
      <c r="E385" s="6" t="s">
        <v>1523</v>
      </c>
      <c r="F385" s="7" t="str">
        <f t="shared" si="2"/>
        <v>63 ft from datum under Burial I</v>
      </c>
      <c r="G385" s="8" t="s">
        <v>871</v>
      </c>
      <c r="H385" s="9" t="s">
        <v>1519</v>
      </c>
      <c r="I385" s="8" t="s">
        <v>1520</v>
      </c>
    </row>
    <row r="386" spans="1:9" ht="12">
      <c r="A386" s="5">
        <v>385</v>
      </c>
      <c r="B386" s="6">
        <v>1</v>
      </c>
      <c r="C386" s="6" t="s">
        <v>872</v>
      </c>
      <c r="D386" s="5" t="s">
        <v>873</v>
      </c>
      <c r="E386" s="6" t="s">
        <v>1523</v>
      </c>
      <c r="F386" s="7" t="str">
        <f t="shared" si="2"/>
        <v>63 ft from datum under Burial I</v>
      </c>
      <c r="G386" s="18" t="str">
        <f>"'young individual'"</f>
        <v>'young individual'</v>
      </c>
      <c r="H386" s="9" t="s">
        <v>1519</v>
      </c>
      <c r="I386" s="8" t="s">
        <v>1520</v>
      </c>
    </row>
    <row r="387" spans="1:9" ht="12">
      <c r="A387" s="5">
        <v>386</v>
      </c>
      <c r="B387" s="6">
        <v>1</v>
      </c>
      <c r="C387" s="6" t="s">
        <v>874</v>
      </c>
      <c r="D387" s="5" t="s">
        <v>875</v>
      </c>
      <c r="E387" s="6" t="s">
        <v>1516</v>
      </c>
      <c r="F387" s="7" t="str">
        <f t="shared" si="2"/>
        <v>63 ft from datum under Burial I</v>
      </c>
      <c r="G387" s="8" t="s">
        <v>876</v>
      </c>
      <c r="H387" s="9" t="s">
        <v>1519</v>
      </c>
      <c r="I387" s="8" t="s">
        <v>1520</v>
      </c>
    </row>
    <row r="388" spans="1:9" ht="12">
      <c r="A388" s="5">
        <v>387</v>
      </c>
      <c r="B388" s="6">
        <v>1</v>
      </c>
      <c r="C388" s="6" t="s">
        <v>877</v>
      </c>
      <c r="D388" s="5" t="s">
        <v>878</v>
      </c>
      <c r="E388" s="6" t="s">
        <v>1516</v>
      </c>
      <c r="F388" s="7" t="str">
        <f t="shared" si="2"/>
        <v>63 ft from datum under Burial I</v>
      </c>
      <c r="H388" s="9" t="s">
        <v>1519</v>
      </c>
      <c r="I388" s="8" t="s">
        <v>1520</v>
      </c>
    </row>
    <row r="389" spans="1:9" ht="12">
      <c r="A389" s="5">
        <v>388</v>
      </c>
      <c r="B389" s="6">
        <v>1</v>
      </c>
      <c r="C389" s="6" t="s">
        <v>879</v>
      </c>
      <c r="D389" s="5" t="s">
        <v>880</v>
      </c>
      <c r="E389" s="6" t="s">
        <v>1523</v>
      </c>
      <c r="F389" s="7" t="str">
        <f t="shared" si="2"/>
        <v>63 ft from datum under Burial I</v>
      </c>
      <c r="G389" s="8" t="s">
        <v>881</v>
      </c>
      <c r="H389" s="9" t="s">
        <v>1519</v>
      </c>
      <c r="I389" s="8" t="s">
        <v>1520</v>
      </c>
    </row>
    <row r="390" spans="1:9" ht="12">
      <c r="A390" s="5">
        <v>389</v>
      </c>
      <c r="C390" s="6" t="s">
        <v>882</v>
      </c>
      <c r="D390" s="5" t="s">
        <v>883</v>
      </c>
      <c r="F390" s="7" t="str">
        <f t="shared" si="2"/>
        <v>63 ft from datum under Burial I</v>
      </c>
      <c r="H390" s="9" t="s">
        <v>1519</v>
      </c>
      <c r="I390" s="8" t="s">
        <v>1535</v>
      </c>
    </row>
    <row r="391" spans="1:9" ht="12">
      <c r="A391" s="5">
        <v>390</v>
      </c>
      <c r="C391" s="6" t="s">
        <v>884</v>
      </c>
      <c r="D391" s="5" t="s">
        <v>851</v>
      </c>
      <c r="F391" s="7" t="str">
        <f t="shared" si="2"/>
        <v>63 ft from datum under Burial I</v>
      </c>
      <c r="H391" s="9" t="s">
        <v>1519</v>
      </c>
      <c r="I391" s="8" t="s">
        <v>1535</v>
      </c>
    </row>
    <row r="392" spans="1:9" ht="12">
      <c r="A392" s="5">
        <v>391</v>
      </c>
      <c r="C392" s="6" t="s">
        <v>885</v>
      </c>
      <c r="D392" s="5" t="s">
        <v>886</v>
      </c>
      <c r="F392" s="7" t="str">
        <f t="shared" si="2"/>
        <v>63 ft from datum under Burial I</v>
      </c>
      <c r="H392" s="9" t="s">
        <v>1519</v>
      </c>
      <c r="I392" s="8" t="s">
        <v>1535</v>
      </c>
    </row>
    <row r="393" spans="1:9" ht="12">
      <c r="A393" s="5">
        <v>392</v>
      </c>
      <c r="C393" s="6" t="s">
        <v>887</v>
      </c>
      <c r="D393" s="5" t="s">
        <v>888</v>
      </c>
      <c r="F393" s="7" t="str">
        <f t="shared" si="2"/>
        <v>63 ft from datum under Burial I</v>
      </c>
      <c r="H393" s="9" t="s">
        <v>1519</v>
      </c>
      <c r="I393" s="8" t="s">
        <v>1535</v>
      </c>
    </row>
    <row r="394" spans="1:9" ht="12">
      <c r="A394" s="5">
        <v>393</v>
      </c>
      <c r="C394" s="6" t="s">
        <v>889</v>
      </c>
      <c r="D394" s="5" t="s">
        <v>855</v>
      </c>
      <c r="F394" s="7" t="str">
        <f t="shared" si="2"/>
        <v>63 ft from datum under Burial I</v>
      </c>
      <c r="H394" s="9" t="s">
        <v>1519</v>
      </c>
      <c r="I394" s="8" t="s">
        <v>1535</v>
      </c>
    </row>
    <row r="395" spans="1:9" ht="12">
      <c r="A395" s="5">
        <v>394</v>
      </c>
      <c r="C395" s="6" t="s">
        <v>890</v>
      </c>
      <c r="D395" s="5" t="s">
        <v>855</v>
      </c>
      <c r="F395" s="7" t="str">
        <f t="shared" si="2"/>
        <v>63 ft from datum under Burial I</v>
      </c>
      <c r="H395" s="9" t="s">
        <v>1519</v>
      </c>
      <c r="I395" s="8" t="s">
        <v>1535</v>
      </c>
    </row>
    <row r="396" spans="1:9" ht="12">
      <c r="A396" s="5">
        <v>395</v>
      </c>
      <c r="C396" s="6" t="s">
        <v>891</v>
      </c>
      <c r="D396" s="5" t="s">
        <v>851</v>
      </c>
      <c r="F396" s="7" t="str">
        <f t="shared" si="2"/>
        <v>63 ft from datum under Burial I</v>
      </c>
      <c r="G396" s="8" t="s">
        <v>1494</v>
      </c>
      <c r="H396" s="9" t="s">
        <v>1494</v>
      </c>
      <c r="I396" s="8" t="s">
        <v>1535</v>
      </c>
    </row>
    <row r="397" spans="1:9" ht="12">
      <c r="A397" s="5">
        <v>396</v>
      </c>
      <c r="B397" s="6">
        <v>1</v>
      </c>
      <c r="C397" s="6" t="s">
        <v>892</v>
      </c>
      <c r="D397" s="5" t="s">
        <v>878</v>
      </c>
      <c r="E397" s="6" t="s">
        <v>1516</v>
      </c>
      <c r="F397" s="7" t="str">
        <f t="shared" si="2"/>
        <v>63 ft from datum under Burial I</v>
      </c>
      <c r="G397" s="8" t="s">
        <v>893</v>
      </c>
      <c r="H397" s="9" t="s">
        <v>1519</v>
      </c>
      <c r="I397" s="8" t="s">
        <v>1520</v>
      </c>
    </row>
    <row r="398" spans="1:9" ht="12">
      <c r="A398" s="5">
        <v>397</v>
      </c>
      <c r="B398" s="6">
        <v>1</v>
      </c>
      <c r="C398" s="6" t="s">
        <v>894</v>
      </c>
      <c r="D398" s="5" t="s">
        <v>895</v>
      </c>
      <c r="E398" s="6" t="s">
        <v>1516</v>
      </c>
      <c r="F398" s="7" t="str">
        <f t="shared" si="2"/>
        <v>63 ft from datum under Burial I</v>
      </c>
      <c r="G398" s="8" t="s">
        <v>1494</v>
      </c>
      <c r="H398" s="9" t="s">
        <v>1494</v>
      </c>
      <c r="I398" s="8" t="s">
        <v>1520</v>
      </c>
    </row>
    <row r="399" spans="1:9" ht="12">
      <c r="A399" s="5">
        <v>398</v>
      </c>
      <c r="C399" s="6" t="s">
        <v>896</v>
      </c>
      <c r="D399" s="5" t="s">
        <v>846</v>
      </c>
      <c r="I399" s="8" t="s">
        <v>1520</v>
      </c>
    </row>
    <row r="400" spans="1:6" ht="12">
      <c r="A400" s="5">
        <v>399</v>
      </c>
      <c r="C400" s="6" t="s">
        <v>897</v>
      </c>
      <c r="D400" s="5" t="s">
        <v>855</v>
      </c>
      <c r="F400" s="7" t="str">
        <f aca="true" t="shared" si="3" ref="F400:F406">"63 ft from datum under Burial I"</f>
        <v>63 ft from datum under Burial I</v>
      </c>
    </row>
    <row r="401" spans="1:9" ht="12">
      <c r="A401" s="5">
        <v>400</v>
      </c>
      <c r="B401" s="6">
        <v>1</v>
      </c>
      <c r="C401" s="6" t="s">
        <v>898</v>
      </c>
      <c r="D401" s="5" t="s">
        <v>899</v>
      </c>
      <c r="F401" s="7" t="str">
        <f t="shared" si="3"/>
        <v>63 ft from datum under Burial I</v>
      </c>
      <c r="H401" s="9" t="s">
        <v>1519</v>
      </c>
      <c r="I401" s="8" t="s">
        <v>1520</v>
      </c>
    </row>
    <row r="402" spans="1:9" ht="12">
      <c r="A402" s="5">
        <v>401</v>
      </c>
      <c r="C402" s="6" t="s">
        <v>900</v>
      </c>
      <c r="D402" s="5" t="s">
        <v>851</v>
      </c>
      <c r="F402" s="7" t="str">
        <f t="shared" si="3"/>
        <v>63 ft from datum under Burial I</v>
      </c>
      <c r="I402" s="8" t="s">
        <v>1535</v>
      </c>
    </row>
    <row r="403" spans="1:9" ht="12">
      <c r="A403" s="5">
        <v>402</v>
      </c>
      <c r="C403" s="6" t="s">
        <v>901</v>
      </c>
      <c r="D403" s="5" t="s">
        <v>851</v>
      </c>
      <c r="F403" s="7" t="str">
        <f t="shared" si="3"/>
        <v>63 ft from datum under Burial I</v>
      </c>
      <c r="I403" s="8" t="s">
        <v>1535</v>
      </c>
    </row>
    <row r="404" spans="1:9" ht="12">
      <c r="A404" s="5">
        <v>403</v>
      </c>
      <c r="C404" s="6" t="s">
        <v>902</v>
      </c>
      <c r="D404" s="5" t="s">
        <v>883</v>
      </c>
      <c r="F404" s="7" t="str">
        <f t="shared" si="3"/>
        <v>63 ft from datum under Burial I</v>
      </c>
      <c r="I404" s="8" t="s">
        <v>1535</v>
      </c>
    </row>
    <row r="405" spans="1:9" ht="12">
      <c r="A405" s="5">
        <v>404</v>
      </c>
      <c r="C405" s="6" t="s">
        <v>903</v>
      </c>
      <c r="D405" s="5" t="s">
        <v>851</v>
      </c>
      <c r="F405" s="7" t="str">
        <f t="shared" si="3"/>
        <v>63 ft from datum under Burial I</v>
      </c>
      <c r="G405" s="8" t="s">
        <v>1494</v>
      </c>
      <c r="H405" s="9" t="s">
        <v>1494</v>
      </c>
      <c r="I405" s="8" t="s">
        <v>1535</v>
      </c>
    </row>
    <row r="406" spans="1:9" ht="12">
      <c r="A406" s="5">
        <v>405</v>
      </c>
      <c r="C406" s="6" t="s">
        <v>904</v>
      </c>
      <c r="D406" s="5" t="s">
        <v>851</v>
      </c>
      <c r="F406" s="7" t="str">
        <f t="shared" si="3"/>
        <v>63 ft from datum under Burial I</v>
      </c>
      <c r="I406" s="8" t="s">
        <v>1535</v>
      </c>
    </row>
    <row r="407" spans="1:9" ht="12">
      <c r="A407" s="5">
        <v>406</v>
      </c>
      <c r="C407" s="6" t="s">
        <v>905</v>
      </c>
      <c r="D407" s="5" t="s">
        <v>857</v>
      </c>
      <c r="I407" s="8" t="s">
        <v>1535</v>
      </c>
    </row>
    <row r="408" spans="1:9" ht="12">
      <c r="A408" s="5">
        <v>407</v>
      </c>
      <c r="C408" s="6" t="s">
        <v>906</v>
      </c>
      <c r="D408" s="5" t="s">
        <v>907</v>
      </c>
      <c r="E408" s="6" t="s">
        <v>1523</v>
      </c>
      <c r="G408" s="8" t="s">
        <v>908</v>
      </c>
      <c r="I408" s="8" t="s">
        <v>1535</v>
      </c>
    </row>
    <row r="409" spans="1:9" ht="12">
      <c r="A409" s="5">
        <v>408</v>
      </c>
      <c r="B409" s="6">
        <v>1</v>
      </c>
      <c r="C409" s="6" t="s">
        <v>909</v>
      </c>
      <c r="D409" s="5" t="s">
        <v>910</v>
      </c>
      <c r="F409" s="7" t="s">
        <v>1364</v>
      </c>
      <c r="H409" s="9" t="s">
        <v>1052</v>
      </c>
      <c r="I409" s="8" t="s">
        <v>1520</v>
      </c>
    </row>
    <row r="410" spans="1:9" ht="12">
      <c r="A410" s="5">
        <v>409</v>
      </c>
      <c r="B410" s="6">
        <v>1</v>
      </c>
      <c r="C410" s="6" t="s">
        <v>911</v>
      </c>
      <c r="D410" s="5" t="s">
        <v>912</v>
      </c>
      <c r="E410" s="6" t="s">
        <v>1523</v>
      </c>
      <c r="F410" s="7" t="s">
        <v>1364</v>
      </c>
      <c r="G410" s="8" t="s">
        <v>913</v>
      </c>
      <c r="H410" s="9" t="s">
        <v>1052</v>
      </c>
      <c r="I410" s="8" t="s">
        <v>1520</v>
      </c>
    </row>
    <row r="411" spans="1:9" ht="12">
      <c r="A411" s="5">
        <v>410</v>
      </c>
      <c r="B411" s="6">
        <v>1</v>
      </c>
      <c r="C411" s="6" t="s">
        <v>914</v>
      </c>
      <c r="D411" s="5" t="s">
        <v>915</v>
      </c>
      <c r="F411" s="7" t="s">
        <v>1364</v>
      </c>
      <c r="H411" s="9" t="s">
        <v>1052</v>
      </c>
      <c r="I411" s="8" t="s">
        <v>1520</v>
      </c>
    </row>
    <row r="412" spans="1:9" ht="12">
      <c r="A412" s="5">
        <v>411</v>
      </c>
      <c r="B412" s="6">
        <v>1</v>
      </c>
      <c r="C412" s="6" t="s">
        <v>916</v>
      </c>
      <c r="D412" s="5" t="s">
        <v>917</v>
      </c>
      <c r="F412" s="7" t="s">
        <v>1364</v>
      </c>
      <c r="H412" s="9" t="s">
        <v>1052</v>
      </c>
      <c r="I412" s="8" t="s">
        <v>1520</v>
      </c>
    </row>
    <row r="413" spans="1:9" ht="12">
      <c r="A413" s="5">
        <v>412</v>
      </c>
      <c r="B413" s="6">
        <v>1</v>
      </c>
      <c r="C413" s="6" t="s">
        <v>918</v>
      </c>
      <c r="D413" s="5" t="s">
        <v>915</v>
      </c>
      <c r="F413" s="7" t="s">
        <v>1364</v>
      </c>
      <c r="G413" s="8" t="s">
        <v>919</v>
      </c>
      <c r="H413" s="9" t="s">
        <v>1519</v>
      </c>
      <c r="I413" s="8" t="s">
        <v>1520</v>
      </c>
    </row>
    <row r="414" spans="1:9" ht="12">
      <c r="A414" s="5">
        <v>413</v>
      </c>
      <c r="B414" s="6">
        <v>1</v>
      </c>
      <c r="C414" s="6" t="s">
        <v>920</v>
      </c>
      <c r="D414" s="5" t="s">
        <v>921</v>
      </c>
      <c r="F414" s="7" t="s">
        <v>1364</v>
      </c>
      <c r="H414" s="9" t="s">
        <v>1052</v>
      </c>
      <c r="I414" s="8" t="s">
        <v>1520</v>
      </c>
    </row>
    <row r="415" spans="1:9" ht="12">
      <c r="A415" s="5">
        <v>414</v>
      </c>
      <c r="C415" s="6" t="s">
        <v>922</v>
      </c>
      <c r="D415" s="5" t="s">
        <v>923</v>
      </c>
      <c r="E415" s="6" t="s">
        <v>1516</v>
      </c>
      <c r="I415" s="8" t="s">
        <v>1535</v>
      </c>
    </row>
    <row r="416" spans="1:9" ht="12">
      <c r="A416" s="5">
        <v>415</v>
      </c>
      <c r="B416" s="6">
        <v>1</v>
      </c>
      <c r="C416" s="6" t="s">
        <v>924</v>
      </c>
      <c r="D416" s="5" t="s">
        <v>925</v>
      </c>
      <c r="E416" s="6" t="s">
        <v>1523</v>
      </c>
      <c r="F416" s="7" t="s">
        <v>1364</v>
      </c>
      <c r="H416" s="9" t="s">
        <v>1519</v>
      </c>
      <c r="I416" s="8" t="s">
        <v>1520</v>
      </c>
    </row>
    <row r="417" spans="1:9" ht="12">
      <c r="A417" s="5">
        <v>416</v>
      </c>
      <c r="C417" s="6" t="s">
        <v>926</v>
      </c>
      <c r="D417" s="5" t="s">
        <v>927</v>
      </c>
      <c r="I417" s="8" t="s">
        <v>1535</v>
      </c>
    </row>
    <row r="418" spans="1:9" ht="12">
      <c r="A418" s="5">
        <v>417</v>
      </c>
      <c r="B418" s="6">
        <v>1</v>
      </c>
      <c r="C418" s="6" t="s">
        <v>928</v>
      </c>
      <c r="D418" s="5" t="s">
        <v>929</v>
      </c>
      <c r="G418" s="8" t="s">
        <v>930</v>
      </c>
      <c r="H418" s="9" t="s">
        <v>1494</v>
      </c>
      <c r="I418" s="8" t="s">
        <v>1520</v>
      </c>
    </row>
    <row r="419" spans="1:9" ht="12">
      <c r="A419" s="5">
        <v>418</v>
      </c>
      <c r="C419" s="6" t="s">
        <v>710</v>
      </c>
      <c r="D419" s="5" t="s">
        <v>907</v>
      </c>
      <c r="E419" s="6" t="s">
        <v>1455</v>
      </c>
      <c r="I419" s="8" t="s">
        <v>1535</v>
      </c>
    </row>
    <row r="420" spans="1:9" ht="12">
      <c r="A420" s="5">
        <v>419</v>
      </c>
      <c r="C420" s="6" t="s">
        <v>711</v>
      </c>
      <c r="D420" s="5" t="s">
        <v>907</v>
      </c>
      <c r="E420" s="6" t="s">
        <v>1478</v>
      </c>
      <c r="I420" s="8" t="s">
        <v>1535</v>
      </c>
    </row>
    <row r="421" spans="1:9" ht="12">
      <c r="A421" s="5">
        <v>420</v>
      </c>
      <c r="C421" s="6" t="s">
        <v>712</v>
      </c>
      <c r="D421" s="5" t="s">
        <v>713</v>
      </c>
      <c r="E421" s="6" t="s">
        <v>1523</v>
      </c>
      <c r="I421" s="8" t="s">
        <v>1535</v>
      </c>
    </row>
    <row r="422" spans="1:9" ht="12">
      <c r="A422" s="5">
        <v>421</v>
      </c>
      <c r="B422" s="6">
        <v>1</v>
      </c>
      <c r="C422" s="6" t="s">
        <v>714</v>
      </c>
      <c r="D422" s="5" t="s">
        <v>912</v>
      </c>
      <c r="E422" s="6" t="s">
        <v>715</v>
      </c>
      <c r="H422" s="9" t="s">
        <v>1052</v>
      </c>
      <c r="I422" s="8" t="s">
        <v>1520</v>
      </c>
    </row>
    <row r="423" spans="1:9" ht="12">
      <c r="A423" s="5">
        <v>422</v>
      </c>
      <c r="C423" s="6" t="s">
        <v>716</v>
      </c>
      <c r="D423" s="5" t="s">
        <v>929</v>
      </c>
      <c r="E423" s="6" t="s">
        <v>1523</v>
      </c>
      <c r="I423" s="8" t="s">
        <v>1535</v>
      </c>
    </row>
    <row r="424" spans="1:9" ht="12">
      <c r="A424" s="5">
        <v>423</v>
      </c>
      <c r="B424" s="6">
        <v>1</v>
      </c>
      <c r="C424" s="6" t="s">
        <v>717</v>
      </c>
      <c r="D424" s="5" t="s">
        <v>929</v>
      </c>
      <c r="G424" s="8" t="s">
        <v>718</v>
      </c>
      <c r="H424" s="9" t="s">
        <v>1052</v>
      </c>
      <c r="I424" s="8" t="s">
        <v>1520</v>
      </c>
    </row>
    <row r="425" spans="1:9" ht="12">
      <c r="A425" s="5">
        <v>424</v>
      </c>
      <c r="B425" s="6">
        <v>1</v>
      </c>
      <c r="C425" s="6" t="s">
        <v>719</v>
      </c>
      <c r="D425" s="5" t="s">
        <v>912</v>
      </c>
      <c r="E425" s="6" t="s">
        <v>1523</v>
      </c>
      <c r="F425" s="7" t="s">
        <v>720</v>
      </c>
      <c r="H425" s="9" t="s">
        <v>1052</v>
      </c>
      <c r="I425" s="8" t="s">
        <v>1520</v>
      </c>
    </row>
    <row r="426" spans="1:9" ht="12">
      <c r="A426" s="5">
        <v>425</v>
      </c>
      <c r="C426" s="6" t="s">
        <v>721</v>
      </c>
      <c r="D426" s="5" t="s">
        <v>722</v>
      </c>
      <c r="E426" s="6" t="s">
        <v>1516</v>
      </c>
      <c r="G426" s="11" t="s">
        <v>723</v>
      </c>
      <c r="I426" s="8" t="s">
        <v>1226</v>
      </c>
    </row>
    <row r="427" spans="1:9" ht="12">
      <c r="A427" s="5">
        <v>426</v>
      </c>
      <c r="B427" s="6">
        <v>1</v>
      </c>
      <c r="C427" s="6" t="s">
        <v>724</v>
      </c>
      <c r="D427" s="5" t="s">
        <v>725</v>
      </c>
      <c r="E427" s="6" t="s">
        <v>1516</v>
      </c>
      <c r="F427" s="7" t="s">
        <v>1364</v>
      </c>
      <c r="H427" s="9" t="s">
        <v>1052</v>
      </c>
      <c r="I427" s="8" t="s">
        <v>1520</v>
      </c>
    </row>
    <row r="428" spans="1:9" ht="12">
      <c r="A428" s="5">
        <v>427</v>
      </c>
      <c r="B428" s="6">
        <v>1</v>
      </c>
      <c r="C428" s="6" t="s">
        <v>726</v>
      </c>
      <c r="D428" s="5" t="s">
        <v>727</v>
      </c>
      <c r="E428" s="6" t="s">
        <v>1523</v>
      </c>
      <c r="F428" s="7" t="s">
        <v>720</v>
      </c>
      <c r="H428" s="9" t="s">
        <v>1519</v>
      </c>
      <c r="I428" s="8" t="s">
        <v>1520</v>
      </c>
    </row>
    <row r="429" spans="1:9" ht="12">
      <c r="A429" s="5">
        <v>428</v>
      </c>
      <c r="B429" s="6">
        <v>1</v>
      </c>
      <c r="C429" s="6" t="s">
        <v>728</v>
      </c>
      <c r="D429" s="5" t="s">
        <v>929</v>
      </c>
      <c r="E429" s="6" t="s">
        <v>1516</v>
      </c>
      <c r="F429" s="7" t="s">
        <v>720</v>
      </c>
      <c r="G429" s="8" t="s">
        <v>729</v>
      </c>
      <c r="H429" s="9" t="s">
        <v>1052</v>
      </c>
      <c r="I429" s="8" t="s">
        <v>1520</v>
      </c>
    </row>
    <row r="430" spans="1:9" ht="12">
      <c r="A430" s="5">
        <v>429</v>
      </c>
      <c r="B430" s="6">
        <v>1</v>
      </c>
      <c r="C430" s="6" t="s">
        <v>730</v>
      </c>
      <c r="D430" s="5" t="s">
        <v>929</v>
      </c>
      <c r="E430" s="6" t="s">
        <v>1516</v>
      </c>
      <c r="F430" s="7" t="s">
        <v>720</v>
      </c>
      <c r="G430" s="8" t="s">
        <v>731</v>
      </c>
      <c r="H430" s="9" t="s">
        <v>1519</v>
      </c>
      <c r="I430" s="8" t="s">
        <v>1520</v>
      </c>
    </row>
    <row r="431" spans="1:9" ht="12">
      <c r="A431" s="5">
        <v>430</v>
      </c>
      <c r="B431" s="6">
        <v>1</v>
      </c>
      <c r="C431" s="6" t="s">
        <v>732</v>
      </c>
      <c r="D431" s="5" t="s">
        <v>733</v>
      </c>
      <c r="H431" s="9" t="s">
        <v>1052</v>
      </c>
      <c r="I431" s="8" t="s">
        <v>1520</v>
      </c>
    </row>
    <row r="432" spans="1:9" ht="12">
      <c r="A432" s="5">
        <v>431</v>
      </c>
      <c r="C432" s="6" t="s">
        <v>734</v>
      </c>
      <c r="D432" s="5" t="s">
        <v>735</v>
      </c>
      <c r="E432" s="6" t="s">
        <v>1516</v>
      </c>
      <c r="I432" s="8" t="s">
        <v>1535</v>
      </c>
    </row>
    <row r="433" spans="1:9" ht="12">
      <c r="A433" s="5">
        <v>432</v>
      </c>
      <c r="B433" s="6">
        <v>1</v>
      </c>
      <c r="C433" s="6" t="s">
        <v>736</v>
      </c>
      <c r="D433" s="5" t="s">
        <v>737</v>
      </c>
      <c r="E433" s="6" t="s">
        <v>1516</v>
      </c>
      <c r="G433" s="8" t="s">
        <v>731</v>
      </c>
      <c r="I433" s="8" t="s">
        <v>1520</v>
      </c>
    </row>
    <row r="434" spans="1:9" ht="12">
      <c r="A434" s="5">
        <v>433</v>
      </c>
      <c r="C434" s="6" t="s">
        <v>738</v>
      </c>
      <c r="D434" s="5" t="s">
        <v>739</v>
      </c>
      <c r="E434" s="6" t="s">
        <v>1523</v>
      </c>
      <c r="G434" s="11" t="s">
        <v>740</v>
      </c>
      <c r="I434" s="8" t="s">
        <v>1535</v>
      </c>
    </row>
    <row r="435" spans="1:9" ht="12">
      <c r="A435" s="5">
        <v>434</v>
      </c>
      <c r="C435" s="6" t="s">
        <v>741</v>
      </c>
      <c r="D435" s="5" t="s">
        <v>727</v>
      </c>
      <c r="I435" s="8" t="s">
        <v>1535</v>
      </c>
    </row>
    <row r="436" spans="1:9" ht="12">
      <c r="A436" s="5">
        <v>435</v>
      </c>
      <c r="C436" s="6" t="s">
        <v>742</v>
      </c>
      <c r="D436" s="5" t="s">
        <v>857</v>
      </c>
      <c r="I436" s="8" t="s">
        <v>1520</v>
      </c>
    </row>
    <row r="437" spans="1:9" ht="12">
      <c r="A437" s="5">
        <v>436</v>
      </c>
      <c r="C437" s="6" t="s">
        <v>743</v>
      </c>
      <c r="D437" s="5" t="s">
        <v>744</v>
      </c>
      <c r="E437" s="6" t="s">
        <v>1516</v>
      </c>
      <c r="I437" s="8" t="s">
        <v>1520</v>
      </c>
    </row>
    <row r="438" spans="1:9" ht="12">
      <c r="A438" s="5">
        <v>437</v>
      </c>
      <c r="B438" s="6">
        <v>1</v>
      </c>
      <c r="C438" s="6" t="s">
        <v>745</v>
      </c>
      <c r="D438" s="5" t="s">
        <v>746</v>
      </c>
      <c r="E438" s="6" t="s">
        <v>1523</v>
      </c>
      <c r="F438" s="7" t="s">
        <v>1364</v>
      </c>
      <c r="H438" s="9" t="s">
        <v>1519</v>
      </c>
      <c r="I438" s="8" t="s">
        <v>1520</v>
      </c>
    </row>
    <row r="439" spans="1:9" ht="12">
      <c r="A439" s="5">
        <v>438</v>
      </c>
      <c r="B439" s="6">
        <v>1</v>
      </c>
      <c r="C439" s="6" t="s">
        <v>747</v>
      </c>
      <c r="D439" s="5" t="s">
        <v>912</v>
      </c>
      <c r="E439" s="6" t="s">
        <v>1516</v>
      </c>
      <c r="F439" s="7" t="s">
        <v>720</v>
      </c>
      <c r="H439" s="9" t="s">
        <v>1052</v>
      </c>
      <c r="I439" s="8" t="s">
        <v>1520</v>
      </c>
    </row>
    <row r="440" spans="1:9" ht="12">
      <c r="A440" s="5">
        <v>439</v>
      </c>
      <c r="B440" s="6">
        <v>1</v>
      </c>
      <c r="C440" s="6" t="s">
        <v>748</v>
      </c>
      <c r="D440" s="5" t="s">
        <v>749</v>
      </c>
      <c r="I440" s="8" t="s">
        <v>1520</v>
      </c>
    </row>
    <row r="441" spans="1:9" ht="12">
      <c r="A441" s="5">
        <v>440</v>
      </c>
      <c r="C441" s="6" t="s">
        <v>750</v>
      </c>
      <c r="D441" s="5" t="s">
        <v>751</v>
      </c>
      <c r="I441" s="8" t="s">
        <v>1535</v>
      </c>
    </row>
    <row r="442" spans="1:9" ht="12">
      <c r="A442" s="5">
        <v>441</v>
      </c>
      <c r="C442" s="6" t="s">
        <v>752</v>
      </c>
      <c r="D442" s="5" t="s">
        <v>751</v>
      </c>
      <c r="I442" s="8" t="s">
        <v>1535</v>
      </c>
    </row>
    <row r="443" spans="1:9" ht="12">
      <c r="A443" s="5">
        <v>442</v>
      </c>
      <c r="C443" s="6" t="s">
        <v>753</v>
      </c>
      <c r="D443" s="5" t="s">
        <v>907</v>
      </c>
      <c r="E443" s="6" t="s">
        <v>1523</v>
      </c>
      <c r="I443" s="8" t="s">
        <v>1535</v>
      </c>
    </row>
    <row r="444" spans="1:9" ht="12">
      <c r="A444" s="5">
        <v>443</v>
      </c>
      <c r="C444" s="6" t="s">
        <v>754</v>
      </c>
      <c r="D444" s="5" t="s">
        <v>836</v>
      </c>
      <c r="I444" s="8" t="s">
        <v>1535</v>
      </c>
    </row>
    <row r="445" spans="1:9" ht="12">
      <c r="A445" s="5">
        <v>444</v>
      </c>
      <c r="C445" s="6" t="s">
        <v>755</v>
      </c>
      <c r="D445" s="5" t="s">
        <v>713</v>
      </c>
      <c r="E445" s="6" t="s">
        <v>1523</v>
      </c>
      <c r="I445" s="8" t="s">
        <v>1535</v>
      </c>
    </row>
    <row r="446" spans="1:9" ht="12">
      <c r="A446" s="5">
        <v>445</v>
      </c>
      <c r="C446" s="6" t="s">
        <v>756</v>
      </c>
      <c r="D446" s="5" t="s">
        <v>857</v>
      </c>
      <c r="I446" s="8" t="s">
        <v>1535</v>
      </c>
    </row>
    <row r="447" spans="1:9" ht="12">
      <c r="A447" s="5">
        <v>446</v>
      </c>
      <c r="C447" s="6" t="s">
        <v>757</v>
      </c>
      <c r="D447" s="5" t="s">
        <v>758</v>
      </c>
      <c r="I447" s="8" t="s">
        <v>1535</v>
      </c>
    </row>
    <row r="448" spans="1:9" ht="12">
      <c r="A448" s="5">
        <v>447</v>
      </c>
      <c r="B448" s="6">
        <v>1</v>
      </c>
      <c r="C448" s="6" t="s">
        <v>759</v>
      </c>
      <c r="D448" s="5" t="s">
        <v>917</v>
      </c>
      <c r="F448" s="7" t="s">
        <v>720</v>
      </c>
      <c r="H448" s="9" t="s">
        <v>1052</v>
      </c>
      <c r="I448" s="10" t="s">
        <v>1520</v>
      </c>
    </row>
    <row r="449" spans="1:9" ht="12">
      <c r="A449" s="5">
        <v>448</v>
      </c>
      <c r="B449" s="6">
        <v>1</v>
      </c>
      <c r="C449" s="6" t="s">
        <v>760</v>
      </c>
      <c r="D449" s="5" t="s">
        <v>832</v>
      </c>
      <c r="E449" s="6" t="s">
        <v>1523</v>
      </c>
      <c r="H449" s="9" t="s">
        <v>1052</v>
      </c>
      <c r="I449" s="10" t="s">
        <v>1520</v>
      </c>
    </row>
    <row r="450" spans="1:9" ht="12">
      <c r="A450" s="5">
        <v>449</v>
      </c>
      <c r="C450" s="6" t="s">
        <v>761</v>
      </c>
      <c r="D450" s="5" t="s">
        <v>762</v>
      </c>
      <c r="E450" s="6" t="s">
        <v>1516</v>
      </c>
      <c r="I450" s="8" t="s">
        <v>1535</v>
      </c>
    </row>
    <row r="451" spans="1:9" ht="12">
      <c r="A451" s="5">
        <v>450</v>
      </c>
      <c r="C451" s="6" t="s">
        <v>763</v>
      </c>
      <c r="D451" s="5" t="s">
        <v>764</v>
      </c>
      <c r="I451" s="8" t="s">
        <v>1535</v>
      </c>
    </row>
    <row r="452" spans="1:9" ht="12">
      <c r="A452" s="5">
        <v>451</v>
      </c>
      <c r="B452" s="6">
        <v>1</v>
      </c>
      <c r="C452" s="6" t="s">
        <v>765</v>
      </c>
      <c r="D452" s="5" t="s">
        <v>878</v>
      </c>
      <c r="E452" s="6" t="s">
        <v>1516</v>
      </c>
      <c r="F452" s="7" t="s">
        <v>1389</v>
      </c>
      <c r="G452" s="8" t="s">
        <v>766</v>
      </c>
      <c r="H452" s="9" t="s">
        <v>1052</v>
      </c>
      <c r="I452" s="10" t="s">
        <v>1520</v>
      </c>
    </row>
    <row r="453" spans="1:9" ht="12">
      <c r="A453" s="5">
        <v>452</v>
      </c>
      <c r="B453" s="6">
        <v>1</v>
      </c>
      <c r="C453" s="6" t="s">
        <v>767</v>
      </c>
      <c r="D453" s="5" t="s">
        <v>895</v>
      </c>
      <c r="E453" s="6" t="s">
        <v>1523</v>
      </c>
      <c r="F453" s="7" t="s">
        <v>1389</v>
      </c>
      <c r="H453" s="9" t="s">
        <v>1052</v>
      </c>
      <c r="I453" s="10" t="s">
        <v>1520</v>
      </c>
    </row>
    <row r="454" spans="1:9" ht="12">
      <c r="A454" s="5">
        <v>453</v>
      </c>
      <c r="B454" s="6">
        <v>1</v>
      </c>
      <c r="C454" s="6" t="s">
        <v>768</v>
      </c>
      <c r="D454" s="5" t="s">
        <v>769</v>
      </c>
      <c r="E454" s="6" t="s">
        <v>1523</v>
      </c>
      <c r="F454" s="7" t="s">
        <v>1389</v>
      </c>
      <c r="G454" s="8" t="s">
        <v>770</v>
      </c>
      <c r="H454" s="9" t="s">
        <v>1519</v>
      </c>
      <c r="I454" s="10" t="s">
        <v>1520</v>
      </c>
    </row>
    <row r="455" spans="1:9" ht="12">
      <c r="A455" s="5">
        <v>454</v>
      </c>
      <c r="B455" s="6">
        <v>1</v>
      </c>
      <c r="C455" s="6" t="s">
        <v>771</v>
      </c>
      <c r="D455" s="5" t="s">
        <v>727</v>
      </c>
      <c r="E455" s="6" t="s">
        <v>1523</v>
      </c>
      <c r="F455" s="7" t="s">
        <v>1389</v>
      </c>
      <c r="H455" s="9" t="s">
        <v>1519</v>
      </c>
      <c r="I455" s="10" t="s">
        <v>1520</v>
      </c>
    </row>
    <row r="456" spans="1:9" ht="12">
      <c r="A456" s="5">
        <v>455</v>
      </c>
      <c r="B456" s="6">
        <v>1</v>
      </c>
      <c r="C456" s="6" t="s">
        <v>772</v>
      </c>
      <c r="D456" s="5" t="s">
        <v>773</v>
      </c>
      <c r="E456" s="6" t="s">
        <v>1516</v>
      </c>
      <c r="F456" s="7" t="s">
        <v>1389</v>
      </c>
      <c r="G456" s="8" t="s">
        <v>774</v>
      </c>
      <c r="H456" s="9" t="s">
        <v>1052</v>
      </c>
      <c r="I456" s="10" t="s">
        <v>1520</v>
      </c>
    </row>
    <row r="457" spans="1:9" ht="12">
      <c r="A457" s="5">
        <v>456</v>
      </c>
      <c r="B457" s="6">
        <v>1</v>
      </c>
      <c r="C457" s="6" t="s">
        <v>775</v>
      </c>
      <c r="D457" s="5" t="s">
        <v>912</v>
      </c>
      <c r="F457" s="7" t="s">
        <v>1389</v>
      </c>
      <c r="H457" s="9" t="s">
        <v>1519</v>
      </c>
      <c r="I457" s="10" t="s">
        <v>1520</v>
      </c>
    </row>
    <row r="458" spans="1:9" ht="12">
      <c r="A458" s="5">
        <v>457</v>
      </c>
      <c r="C458" s="6" t="s">
        <v>776</v>
      </c>
      <c r="D458" s="5" t="s">
        <v>777</v>
      </c>
      <c r="E458" s="6" t="s">
        <v>1523</v>
      </c>
      <c r="I458" s="8" t="s">
        <v>1535</v>
      </c>
    </row>
    <row r="459" spans="1:9" ht="12">
      <c r="A459" s="5">
        <v>458</v>
      </c>
      <c r="C459" s="6" t="s">
        <v>778</v>
      </c>
      <c r="D459" s="5" t="s">
        <v>779</v>
      </c>
      <c r="E459" s="6" t="s">
        <v>1516</v>
      </c>
      <c r="I459" s="8" t="s">
        <v>1535</v>
      </c>
    </row>
    <row r="460" spans="1:9" ht="12">
      <c r="A460" s="5">
        <v>459</v>
      </c>
      <c r="B460" s="6">
        <v>1</v>
      </c>
      <c r="C460" s="6" t="s">
        <v>780</v>
      </c>
      <c r="D460" s="5" t="s">
        <v>857</v>
      </c>
      <c r="H460" s="9" t="s">
        <v>1052</v>
      </c>
      <c r="I460" s="10" t="s">
        <v>1520</v>
      </c>
    </row>
    <row r="461" spans="1:9" ht="12">
      <c r="A461" s="5">
        <v>460</v>
      </c>
      <c r="B461" s="6">
        <v>1</v>
      </c>
      <c r="C461" s="6" t="s">
        <v>781</v>
      </c>
      <c r="D461" s="5" t="s">
        <v>782</v>
      </c>
      <c r="F461" s="7" t="s">
        <v>1389</v>
      </c>
      <c r="G461" s="8" t="s">
        <v>774</v>
      </c>
      <c r="H461" s="9" t="s">
        <v>1052</v>
      </c>
      <c r="I461" s="10" t="s">
        <v>1520</v>
      </c>
    </row>
    <row r="462" spans="1:9" ht="12">
      <c r="A462" s="5">
        <v>461</v>
      </c>
      <c r="B462" s="6">
        <v>1</v>
      </c>
      <c r="C462" s="6" t="s">
        <v>783</v>
      </c>
      <c r="D462" s="5" t="s">
        <v>1026</v>
      </c>
      <c r="E462" s="6" t="s">
        <v>1478</v>
      </c>
      <c r="F462" s="7" t="s">
        <v>1389</v>
      </c>
      <c r="G462" s="8" t="s">
        <v>784</v>
      </c>
      <c r="H462" s="9" t="s">
        <v>1052</v>
      </c>
      <c r="I462" s="10" t="s">
        <v>1520</v>
      </c>
    </row>
    <row r="463" spans="1:9" ht="12">
      <c r="A463" s="5">
        <v>462</v>
      </c>
      <c r="B463" s="6">
        <v>1</v>
      </c>
      <c r="C463" s="6" t="s">
        <v>785</v>
      </c>
      <c r="D463" s="5" t="s">
        <v>1026</v>
      </c>
      <c r="E463" s="6" t="s">
        <v>1478</v>
      </c>
      <c r="F463" s="7" t="s">
        <v>1389</v>
      </c>
      <c r="G463" s="8" t="s">
        <v>784</v>
      </c>
      <c r="H463" s="9" t="s">
        <v>1052</v>
      </c>
      <c r="I463" s="10" t="s">
        <v>1520</v>
      </c>
    </row>
    <row r="464" spans="1:9" ht="12">
      <c r="A464" s="5">
        <v>463</v>
      </c>
      <c r="B464" s="6">
        <v>1</v>
      </c>
      <c r="C464" s="6" t="s">
        <v>786</v>
      </c>
      <c r="D464" s="5" t="s">
        <v>787</v>
      </c>
      <c r="E464" s="6" t="s">
        <v>1523</v>
      </c>
      <c r="G464" s="8" t="s">
        <v>788</v>
      </c>
      <c r="H464" s="9" t="s">
        <v>1052</v>
      </c>
      <c r="I464" s="10" t="s">
        <v>1520</v>
      </c>
    </row>
    <row r="465" spans="1:9" ht="12">
      <c r="A465" s="5">
        <v>464</v>
      </c>
      <c r="B465" s="6">
        <v>1</v>
      </c>
      <c r="C465" s="6" t="s">
        <v>789</v>
      </c>
      <c r="D465" s="5" t="s">
        <v>787</v>
      </c>
      <c r="E465" s="6" t="s">
        <v>1516</v>
      </c>
      <c r="H465" s="9" t="s">
        <v>1519</v>
      </c>
      <c r="I465" s="10" t="s">
        <v>1520</v>
      </c>
    </row>
    <row r="466" spans="1:9" ht="12">
      <c r="A466" s="5">
        <v>465</v>
      </c>
      <c r="B466" s="6">
        <v>1</v>
      </c>
      <c r="C466" s="6" t="s">
        <v>790</v>
      </c>
      <c r="D466" s="5" t="s">
        <v>791</v>
      </c>
      <c r="H466" s="9" t="s">
        <v>1052</v>
      </c>
      <c r="I466" s="10" t="s">
        <v>1520</v>
      </c>
    </row>
    <row r="467" spans="1:9" ht="12">
      <c r="A467" s="5">
        <v>466</v>
      </c>
      <c r="B467" s="6">
        <v>1</v>
      </c>
      <c r="C467" s="6" t="s">
        <v>792</v>
      </c>
      <c r="D467" s="5" t="s">
        <v>793</v>
      </c>
      <c r="E467" s="6" t="s">
        <v>1523</v>
      </c>
      <c r="G467" s="8" t="s">
        <v>794</v>
      </c>
      <c r="H467" s="9" t="s">
        <v>1052</v>
      </c>
      <c r="I467" s="10" t="s">
        <v>1520</v>
      </c>
    </row>
    <row r="468" spans="1:9" ht="12">
      <c r="A468" s="5">
        <v>467</v>
      </c>
      <c r="B468" s="6">
        <v>1</v>
      </c>
      <c r="C468" s="6" t="s">
        <v>795</v>
      </c>
      <c r="D468" s="5" t="s">
        <v>796</v>
      </c>
      <c r="E468" s="6" t="s">
        <v>1523</v>
      </c>
      <c r="G468" s="8" t="s">
        <v>797</v>
      </c>
      <c r="H468" s="9" t="s">
        <v>1519</v>
      </c>
      <c r="I468" s="10" t="s">
        <v>1520</v>
      </c>
    </row>
    <row r="469" spans="1:9" ht="12">
      <c r="A469" s="5">
        <v>468</v>
      </c>
      <c r="B469" s="6">
        <v>1</v>
      </c>
      <c r="C469" s="6" t="s">
        <v>798</v>
      </c>
      <c r="D469" s="5" t="s">
        <v>725</v>
      </c>
      <c r="E469" s="6" t="s">
        <v>1523</v>
      </c>
      <c r="H469" s="9" t="s">
        <v>1052</v>
      </c>
      <c r="I469" s="10" t="s">
        <v>1520</v>
      </c>
    </row>
    <row r="470" spans="1:9" ht="12">
      <c r="A470" s="5">
        <v>469</v>
      </c>
      <c r="B470" s="6">
        <v>1</v>
      </c>
      <c r="C470" s="6" t="s">
        <v>799</v>
      </c>
      <c r="D470" s="5" t="s">
        <v>787</v>
      </c>
      <c r="E470" s="6" t="s">
        <v>1516</v>
      </c>
      <c r="H470" s="9" t="s">
        <v>1052</v>
      </c>
      <c r="I470" s="10" t="s">
        <v>1520</v>
      </c>
    </row>
    <row r="471" spans="1:9" ht="12">
      <c r="A471" s="5">
        <v>470</v>
      </c>
      <c r="B471" s="6">
        <v>1</v>
      </c>
      <c r="C471" s="6" t="s">
        <v>800</v>
      </c>
      <c r="D471" s="5" t="s">
        <v>801</v>
      </c>
      <c r="E471" s="6" t="s">
        <v>1523</v>
      </c>
      <c r="G471" s="8" t="s">
        <v>802</v>
      </c>
      <c r="H471" s="9" t="s">
        <v>803</v>
      </c>
      <c r="I471" s="10" t="s">
        <v>1520</v>
      </c>
    </row>
    <row r="472" spans="1:9" ht="12">
      <c r="A472" s="5">
        <v>471</v>
      </c>
      <c r="B472" s="6">
        <v>1</v>
      </c>
      <c r="C472" s="6" t="s">
        <v>804</v>
      </c>
      <c r="D472" s="5" t="s">
        <v>912</v>
      </c>
      <c r="E472" s="6" t="s">
        <v>1516</v>
      </c>
      <c r="H472" s="9" t="s">
        <v>1052</v>
      </c>
      <c r="I472" s="10" t="s">
        <v>1520</v>
      </c>
    </row>
    <row r="473" spans="1:9" ht="12">
      <c r="A473" s="5">
        <v>472</v>
      </c>
      <c r="B473" s="6">
        <v>1</v>
      </c>
      <c r="C473" s="6" t="s">
        <v>805</v>
      </c>
      <c r="D473" s="5" t="s">
        <v>725</v>
      </c>
      <c r="H473" s="9" t="s">
        <v>1052</v>
      </c>
      <c r="I473" s="10" t="s">
        <v>1520</v>
      </c>
    </row>
    <row r="474" spans="1:9" ht="12">
      <c r="A474" s="5">
        <v>473</v>
      </c>
      <c r="B474" s="6">
        <v>1</v>
      </c>
      <c r="C474" s="6" t="s">
        <v>806</v>
      </c>
      <c r="D474" s="5" t="s">
        <v>725</v>
      </c>
      <c r="G474" s="8" t="s">
        <v>807</v>
      </c>
      <c r="H474" s="9" t="s">
        <v>1052</v>
      </c>
      <c r="I474" s="10" t="s">
        <v>1520</v>
      </c>
    </row>
    <row r="475" spans="1:9" ht="12">
      <c r="A475" s="5">
        <v>474</v>
      </c>
      <c r="B475" s="6">
        <v>1</v>
      </c>
      <c r="C475" s="6" t="s">
        <v>808</v>
      </c>
      <c r="D475" s="5" t="s">
        <v>809</v>
      </c>
      <c r="G475" s="8" t="s">
        <v>810</v>
      </c>
      <c r="H475" s="9" t="s">
        <v>1052</v>
      </c>
      <c r="I475" s="10" t="s">
        <v>1520</v>
      </c>
    </row>
    <row r="476" spans="1:9" ht="12">
      <c r="A476" s="5">
        <v>475</v>
      </c>
      <c r="B476" s="6">
        <v>1</v>
      </c>
      <c r="C476" s="6" t="s">
        <v>811</v>
      </c>
      <c r="D476" s="5" t="s">
        <v>787</v>
      </c>
      <c r="E476" s="6" t="s">
        <v>1516</v>
      </c>
      <c r="H476" s="9" t="s">
        <v>1052</v>
      </c>
      <c r="I476" s="10" t="s">
        <v>1520</v>
      </c>
    </row>
    <row r="477" spans="1:9" ht="12">
      <c r="A477" s="5">
        <v>476</v>
      </c>
      <c r="B477" s="6">
        <v>1</v>
      </c>
      <c r="C477" s="6" t="s">
        <v>812</v>
      </c>
      <c r="D477" s="5" t="s">
        <v>787</v>
      </c>
      <c r="E477" s="6" t="s">
        <v>1523</v>
      </c>
      <c r="G477" s="8" t="s">
        <v>807</v>
      </c>
      <c r="H477" s="9" t="s">
        <v>1052</v>
      </c>
      <c r="I477" s="10" t="s">
        <v>1520</v>
      </c>
    </row>
    <row r="478" spans="1:9" ht="12">
      <c r="A478" s="5">
        <v>477</v>
      </c>
      <c r="B478" s="6">
        <v>1</v>
      </c>
      <c r="C478" s="6" t="s">
        <v>813</v>
      </c>
      <c r="D478" s="5" t="s">
        <v>912</v>
      </c>
      <c r="E478" s="6" t="s">
        <v>1516</v>
      </c>
      <c r="H478" s="9" t="s">
        <v>1052</v>
      </c>
      <c r="I478" s="10" t="s">
        <v>1520</v>
      </c>
    </row>
    <row r="479" spans="1:9" ht="12">
      <c r="A479" s="5">
        <v>478</v>
      </c>
      <c r="B479" s="6">
        <v>1</v>
      </c>
      <c r="C479" s="6" t="s">
        <v>814</v>
      </c>
      <c r="D479" s="5" t="s">
        <v>787</v>
      </c>
      <c r="E479" s="6" t="s">
        <v>1523</v>
      </c>
      <c r="H479" s="9" t="s">
        <v>1052</v>
      </c>
      <c r="I479" s="10" t="s">
        <v>1520</v>
      </c>
    </row>
    <row r="480" spans="1:9" ht="12">
      <c r="A480" s="5">
        <v>479</v>
      </c>
      <c r="C480" s="6" t="s">
        <v>815</v>
      </c>
      <c r="D480" s="5" t="s">
        <v>923</v>
      </c>
      <c r="I480" s="10" t="s">
        <v>1535</v>
      </c>
    </row>
    <row r="481" spans="1:9" ht="12">
      <c r="A481" s="5">
        <v>480</v>
      </c>
      <c r="B481" s="6">
        <v>1</v>
      </c>
      <c r="C481" s="6" t="s">
        <v>816</v>
      </c>
      <c r="D481" s="5" t="s">
        <v>817</v>
      </c>
      <c r="E481" s="6" t="s">
        <v>1516</v>
      </c>
      <c r="G481" s="8" t="s">
        <v>818</v>
      </c>
      <c r="H481" s="9" t="s">
        <v>1519</v>
      </c>
      <c r="I481" s="10" t="s">
        <v>1520</v>
      </c>
    </row>
    <row r="482" spans="1:9" ht="12">
      <c r="A482" s="5">
        <v>481</v>
      </c>
      <c r="C482" s="6" t="s">
        <v>819</v>
      </c>
      <c r="D482" s="5" t="s">
        <v>820</v>
      </c>
      <c r="I482" s="10" t="s">
        <v>1535</v>
      </c>
    </row>
    <row r="483" spans="1:9" ht="12">
      <c r="A483" s="5">
        <v>482</v>
      </c>
      <c r="C483" s="6" t="s">
        <v>625</v>
      </c>
      <c r="D483" s="5" t="s">
        <v>927</v>
      </c>
      <c r="E483" s="6" t="s">
        <v>1516</v>
      </c>
      <c r="I483" s="10" t="s">
        <v>1535</v>
      </c>
    </row>
    <row r="484" spans="1:9" ht="12">
      <c r="A484" s="5">
        <v>483</v>
      </c>
      <c r="B484" s="6">
        <v>1</v>
      </c>
      <c r="C484" s="6" t="s">
        <v>626</v>
      </c>
      <c r="D484" s="5" t="s">
        <v>921</v>
      </c>
      <c r="F484" s="7" t="s">
        <v>720</v>
      </c>
      <c r="H484" s="9" t="s">
        <v>1052</v>
      </c>
      <c r="I484" s="10" t="s">
        <v>1520</v>
      </c>
    </row>
    <row r="485" spans="1:9" ht="12">
      <c r="A485" s="5">
        <v>484</v>
      </c>
      <c r="B485" s="6">
        <v>1</v>
      </c>
      <c r="C485" s="6" t="s">
        <v>627</v>
      </c>
      <c r="D485" s="5" t="s">
        <v>725</v>
      </c>
      <c r="E485" s="6" t="s">
        <v>1523</v>
      </c>
      <c r="F485" s="7" t="s">
        <v>720</v>
      </c>
      <c r="G485" s="8" t="s">
        <v>731</v>
      </c>
      <c r="H485" s="9" t="s">
        <v>1519</v>
      </c>
      <c r="I485" s="10" t="s">
        <v>1520</v>
      </c>
    </row>
    <row r="486" spans="1:9" ht="12">
      <c r="A486" s="5">
        <v>485</v>
      </c>
      <c r="B486" s="6">
        <v>1</v>
      </c>
      <c r="C486" s="6" t="s">
        <v>628</v>
      </c>
      <c r="D486" s="5" t="s">
        <v>725</v>
      </c>
      <c r="E486" s="6" t="s">
        <v>1516</v>
      </c>
      <c r="F486" s="7" t="s">
        <v>629</v>
      </c>
      <c r="G486" s="8" t="s">
        <v>630</v>
      </c>
      <c r="H486" s="9" t="s">
        <v>1494</v>
      </c>
      <c r="I486" s="10" t="s">
        <v>1520</v>
      </c>
    </row>
    <row r="487" spans="1:9" ht="12">
      <c r="A487" s="5">
        <v>486</v>
      </c>
      <c r="B487" s="6">
        <v>1</v>
      </c>
      <c r="C487" s="6" t="s">
        <v>631</v>
      </c>
      <c r="D487" s="5" t="s">
        <v>841</v>
      </c>
      <c r="E487" s="6" t="s">
        <v>1516</v>
      </c>
      <c r="F487" s="7" t="str">
        <f>"65 ft from datum 4 ft from LHS"</f>
        <v>65 ft from datum 4 ft from LHS</v>
      </c>
      <c r="G487" s="8" t="s">
        <v>632</v>
      </c>
      <c r="H487" s="9" t="s">
        <v>1052</v>
      </c>
      <c r="I487" s="10" t="s">
        <v>1520</v>
      </c>
    </row>
    <row r="488" spans="1:9" ht="12">
      <c r="A488" s="5">
        <v>487</v>
      </c>
      <c r="B488" s="6">
        <v>1</v>
      </c>
      <c r="C488" s="6" t="s">
        <v>633</v>
      </c>
      <c r="D488" s="5" t="s">
        <v>634</v>
      </c>
      <c r="E488" s="6" t="s">
        <v>1516</v>
      </c>
      <c r="F488" s="14" t="s">
        <v>635</v>
      </c>
      <c r="G488" s="8" t="s">
        <v>636</v>
      </c>
      <c r="H488" s="9" t="s">
        <v>1052</v>
      </c>
      <c r="I488" s="10" t="s">
        <v>1520</v>
      </c>
    </row>
    <row r="489" spans="1:9" ht="12">
      <c r="A489" s="5">
        <v>488</v>
      </c>
      <c r="C489" s="6" t="s">
        <v>637</v>
      </c>
      <c r="D489" s="5" t="s">
        <v>638</v>
      </c>
      <c r="F489" s="7" t="s">
        <v>639</v>
      </c>
      <c r="I489" s="10" t="s">
        <v>1535</v>
      </c>
    </row>
    <row r="490" spans="1:9" ht="12">
      <c r="A490" s="5">
        <v>489</v>
      </c>
      <c r="B490" s="6">
        <v>1</v>
      </c>
      <c r="C490" s="6" t="s">
        <v>640</v>
      </c>
      <c r="D490" s="5" t="s">
        <v>641</v>
      </c>
      <c r="E490" s="6" t="s">
        <v>1523</v>
      </c>
      <c r="G490" s="8" t="str">
        <f>"'Burial II' note duplications"</f>
        <v>'Burial II' note duplications</v>
      </c>
      <c r="H490" s="9" t="s">
        <v>1519</v>
      </c>
      <c r="I490" s="10" t="s">
        <v>1520</v>
      </c>
    </row>
    <row r="491" spans="1:9" ht="12">
      <c r="A491" s="5">
        <v>490</v>
      </c>
      <c r="B491" s="6">
        <v>1</v>
      </c>
      <c r="C491" s="6" t="s">
        <v>642</v>
      </c>
      <c r="D491" s="5" t="s">
        <v>643</v>
      </c>
      <c r="G491" s="8" t="str">
        <f>"'Burial II' note duplications"</f>
        <v>'Burial II' note duplications</v>
      </c>
      <c r="H491" s="9" t="s">
        <v>1052</v>
      </c>
      <c r="I491" s="10" t="s">
        <v>1520</v>
      </c>
    </row>
    <row r="492" spans="1:9" ht="12">
      <c r="A492" s="5">
        <v>491</v>
      </c>
      <c r="B492" s="6">
        <v>1</v>
      </c>
      <c r="C492" s="6" t="s">
        <v>644</v>
      </c>
      <c r="D492" s="5" t="s">
        <v>870</v>
      </c>
      <c r="E492" s="6" t="s">
        <v>1523</v>
      </c>
      <c r="G492" s="11" t="s">
        <v>645</v>
      </c>
      <c r="H492" s="9" t="s">
        <v>1519</v>
      </c>
      <c r="I492" s="10" t="s">
        <v>1520</v>
      </c>
    </row>
    <row r="493" spans="1:9" ht="12">
      <c r="A493" s="5">
        <v>492</v>
      </c>
      <c r="B493" s="6">
        <v>1</v>
      </c>
      <c r="C493" s="6" t="s">
        <v>646</v>
      </c>
      <c r="D493" s="5" t="s">
        <v>870</v>
      </c>
      <c r="E493" s="6" t="s">
        <v>1523</v>
      </c>
      <c r="G493" s="11" t="s">
        <v>647</v>
      </c>
      <c r="H493" s="9" t="s">
        <v>1519</v>
      </c>
      <c r="I493" s="10" t="s">
        <v>1520</v>
      </c>
    </row>
    <row r="494" spans="1:9" ht="12">
      <c r="A494" s="5">
        <v>493</v>
      </c>
      <c r="B494" s="6">
        <v>1</v>
      </c>
      <c r="C494" s="6" t="s">
        <v>648</v>
      </c>
      <c r="D494" s="5" t="s">
        <v>649</v>
      </c>
      <c r="E494" s="6" t="s">
        <v>1523</v>
      </c>
      <c r="G494" s="8" t="str">
        <f>"'Burial II' note duplications; light coloured"</f>
        <v>'Burial II' note duplications; light coloured</v>
      </c>
      <c r="H494" s="9" t="s">
        <v>1052</v>
      </c>
      <c r="I494" s="10" t="s">
        <v>1520</v>
      </c>
    </row>
    <row r="495" spans="1:9" ht="12">
      <c r="A495" s="5">
        <v>494</v>
      </c>
      <c r="B495" s="6">
        <v>1</v>
      </c>
      <c r="C495" s="6" t="s">
        <v>650</v>
      </c>
      <c r="D495" s="5" t="s">
        <v>857</v>
      </c>
      <c r="G495" s="8" t="str">
        <f>"'Burial II' note duplications"</f>
        <v>'Burial II' note duplications</v>
      </c>
      <c r="H495" s="9" t="s">
        <v>1052</v>
      </c>
      <c r="I495" s="10" t="s">
        <v>1520</v>
      </c>
    </row>
    <row r="496" spans="1:9" ht="12">
      <c r="A496" s="5">
        <v>495</v>
      </c>
      <c r="B496" s="6">
        <v>1</v>
      </c>
      <c r="C496" s="6" t="s">
        <v>651</v>
      </c>
      <c r="D496" s="5" t="s">
        <v>836</v>
      </c>
      <c r="G496" s="8" t="str">
        <f>"'Burial II' note duplications"</f>
        <v>'Burial II' note duplications</v>
      </c>
      <c r="H496" s="9" t="s">
        <v>1052</v>
      </c>
      <c r="I496" s="10" t="s">
        <v>1520</v>
      </c>
    </row>
    <row r="497" spans="1:9" ht="12">
      <c r="A497" s="5">
        <v>496</v>
      </c>
      <c r="B497" s="6">
        <v>1</v>
      </c>
      <c r="C497" s="6" t="s">
        <v>652</v>
      </c>
      <c r="D497" s="5" t="s">
        <v>653</v>
      </c>
      <c r="E497" s="6" t="s">
        <v>1523</v>
      </c>
      <c r="G497" s="8" t="str">
        <f>"'Burial II' note duplications; small ind."</f>
        <v>'Burial II' note duplications; small ind.</v>
      </c>
      <c r="H497" s="9" t="s">
        <v>1052</v>
      </c>
      <c r="I497" s="10" t="s">
        <v>1520</v>
      </c>
    </row>
    <row r="498" spans="1:9" ht="12">
      <c r="A498" s="5">
        <v>497</v>
      </c>
      <c r="B498" s="6">
        <v>1</v>
      </c>
      <c r="C498" s="6" t="s">
        <v>654</v>
      </c>
      <c r="D498" s="5" t="s">
        <v>655</v>
      </c>
      <c r="E498" s="6" t="s">
        <v>1523</v>
      </c>
      <c r="G498" s="11" t="s">
        <v>656</v>
      </c>
      <c r="H498" s="9" t="s">
        <v>1519</v>
      </c>
      <c r="I498" s="10" t="s">
        <v>1520</v>
      </c>
    </row>
    <row r="499" spans="1:9" ht="12">
      <c r="A499" s="5">
        <v>498</v>
      </c>
      <c r="B499" s="6">
        <v>1</v>
      </c>
      <c r="C499" s="6" t="s">
        <v>657</v>
      </c>
      <c r="D499" s="5" t="s">
        <v>658</v>
      </c>
      <c r="E499" s="6" t="s">
        <v>1523</v>
      </c>
      <c r="G499" s="8" t="str">
        <f>"'Burial II' note duplications; joins with M1.13/104"</f>
        <v>'Burial II' note duplications; joins with M1.13/104</v>
      </c>
      <c r="H499" s="9" t="s">
        <v>1519</v>
      </c>
      <c r="I499" s="10" t="s">
        <v>1520</v>
      </c>
    </row>
    <row r="500" spans="1:9" ht="12">
      <c r="A500" s="5">
        <v>499</v>
      </c>
      <c r="B500" s="6">
        <v>1</v>
      </c>
      <c r="C500" s="6" t="s">
        <v>659</v>
      </c>
      <c r="D500" s="5" t="s">
        <v>660</v>
      </c>
      <c r="E500" s="6" t="s">
        <v>1523</v>
      </c>
      <c r="G500" s="8" t="s">
        <v>661</v>
      </c>
      <c r="H500" s="9" t="s">
        <v>1519</v>
      </c>
      <c r="I500" s="10"/>
    </row>
    <row r="501" spans="1:9" ht="12">
      <c r="A501" s="5">
        <v>500</v>
      </c>
      <c r="C501" s="6" t="s">
        <v>662</v>
      </c>
      <c r="D501" s="5" t="s">
        <v>841</v>
      </c>
      <c r="G501" s="11" t="s">
        <v>663</v>
      </c>
      <c r="I501" s="10" t="s">
        <v>664</v>
      </c>
    </row>
    <row r="502" spans="1:9" ht="12">
      <c r="A502" s="5">
        <v>501</v>
      </c>
      <c r="B502" s="6">
        <v>1</v>
      </c>
      <c r="C502" s="6" t="s">
        <v>665</v>
      </c>
      <c r="D502" s="5" t="s">
        <v>733</v>
      </c>
      <c r="E502" s="6" t="s">
        <v>1523</v>
      </c>
      <c r="G502" s="8" t="s">
        <v>666</v>
      </c>
      <c r="H502" s="9" t="s">
        <v>1519</v>
      </c>
      <c r="I502" s="10"/>
    </row>
    <row r="503" spans="1:9" ht="12">
      <c r="A503" s="5">
        <v>502</v>
      </c>
      <c r="B503" s="6">
        <v>1</v>
      </c>
      <c r="C503" s="6" t="s">
        <v>667</v>
      </c>
      <c r="D503" s="5" t="s">
        <v>668</v>
      </c>
      <c r="E503" s="6" t="s">
        <v>1523</v>
      </c>
      <c r="G503" s="8" t="s">
        <v>669</v>
      </c>
      <c r="H503" s="9" t="s">
        <v>1519</v>
      </c>
      <c r="I503" s="10"/>
    </row>
    <row r="504" spans="1:9" ht="12">
      <c r="A504" s="5">
        <v>503</v>
      </c>
      <c r="B504" s="6">
        <v>1</v>
      </c>
      <c r="C504" s="6" t="s">
        <v>670</v>
      </c>
      <c r="D504" s="5" t="s">
        <v>668</v>
      </c>
      <c r="E504" s="6" t="s">
        <v>1516</v>
      </c>
      <c r="H504" s="9" t="s">
        <v>1519</v>
      </c>
      <c r="I504" s="10"/>
    </row>
    <row r="505" spans="1:9" ht="12">
      <c r="A505" s="5">
        <v>504</v>
      </c>
      <c r="B505" s="6">
        <v>1</v>
      </c>
      <c r="C505" s="6" t="s">
        <v>671</v>
      </c>
      <c r="D505" s="5" t="s">
        <v>672</v>
      </c>
      <c r="E505" s="6" t="s">
        <v>1523</v>
      </c>
      <c r="G505" s="8" t="s">
        <v>729</v>
      </c>
      <c r="H505" s="9" t="s">
        <v>1052</v>
      </c>
      <c r="I505" s="10"/>
    </row>
    <row r="506" spans="1:9" ht="12">
      <c r="A506" s="5">
        <v>505</v>
      </c>
      <c r="C506" s="6" t="s">
        <v>673</v>
      </c>
      <c r="D506" s="5" t="s">
        <v>674</v>
      </c>
      <c r="E506" s="6" t="s">
        <v>1523</v>
      </c>
      <c r="G506" s="11" t="s">
        <v>675</v>
      </c>
      <c r="H506" s="9" t="str">
        <f>"'young'"</f>
        <v>'young'</v>
      </c>
      <c r="I506" s="10"/>
    </row>
    <row r="507" spans="1:9" ht="12">
      <c r="A507" s="5">
        <v>506</v>
      </c>
      <c r="B507" s="6">
        <v>1</v>
      </c>
      <c r="C507" s="6" t="s">
        <v>676</v>
      </c>
      <c r="D507" s="5" t="s">
        <v>739</v>
      </c>
      <c r="E507" s="6" t="s">
        <v>1523</v>
      </c>
      <c r="G507" s="8" t="s">
        <v>677</v>
      </c>
      <c r="H507" s="9" t="s">
        <v>803</v>
      </c>
      <c r="I507" s="10"/>
    </row>
    <row r="508" spans="1:9" ht="12">
      <c r="A508" s="5">
        <v>507</v>
      </c>
      <c r="B508" s="6">
        <v>1</v>
      </c>
      <c r="C508" s="6" t="s">
        <v>678</v>
      </c>
      <c r="D508" s="5" t="s">
        <v>679</v>
      </c>
      <c r="E508" s="6" t="s">
        <v>1523</v>
      </c>
      <c r="F508" s="7" t="s">
        <v>680</v>
      </c>
      <c r="G508" s="11" t="s">
        <v>681</v>
      </c>
      <c r="H508" s="9" t="s">
        <v>1519</v>
      </c>
      <c r="I508" s="10" t="s">
        <v>1520</v>
      </c>
    </row>
    <row r="509" spans="1:9" ht="12">
      <c r="A509" s="5">
        <v>508</v>
      </c>
      <c r="B509" s="6">
        <v>1</v>
      </c>
      <c r="C509" s="6" t="s">
        <v>682</v>
      </c>
      <c r="D509" s="5" t="s">
        <v>683</v>
      </c>
      <c r="E509" s="6" t="s">
        <v>1516</v>
      </c>
      <c r="F509" s="7" t="s">
        <v>680</v>
      </c>
      <c r="G509" s="8" t="s">
        <v>684</v>
      </c>
      <c r="H509" s="9" t="s">
        <v>1052</v>
      </c>
      <c r="I509" s="10"/>
    </row>
    <row r="510" spans="1:9" ht="12">
      <c r="A510" s="5">
        <v>509</v>
      </c>
      <c r="B510" s="6">
        <v>1</v>
      </c>
      <c r="C510" s="6" t="s">
        <v>685</v>
      </c>
      <c r="D510" s="5" t="s">
        <v>923</v>
      </c>
      <c r="E510" s="6" t="s">
        <v>1516</v>
      </c>
      <c r="F510" s="7" t="s">
        <v>1232</v>
      </c>
      <c r="G510" s="8" t="s">
        <v>684</v>
      </c>
      <c r="H510" s="9" t="s">
        <v>1052</v>
      </c>
      <c r="I510" s="10"/>
    </row>
    <row r="511" spans="1:9" ht="12">
      <c r="A511" s="5">
        <v>510</v>
      </c>
      <c r="B511" s="6">
        <v>1</v>
      </c>
      <c r="C511" s="6" t="s">
        <v>686</v>
      </c>
      <c r="D511" s="5" t="s">
        <v>880</v>
      </c>
      <c r="E511" s="6" t="s">
        <v>1516</v>
      </c>
      <c r="H511" s="9" t="s">
        <v>1519</v>
      </c>
      <c r="I511" s="10"/>
    </row>
    <row r="512" spans="1:9" ht="12">
      <c r="A512" s="5">
        <v>511</v>
      </c>
      <c r="B512" s="6">
        <v>1</v>
      </c>
      <c r="C512" s="6" t="s">
        <v>687</v>
      </c>
      <c r="D512" s="5" t="s">
        <v>668</v>
      </c>
      <c r="E512" s="6" t="s">
        <v>1516</v>
      </c>
      <c r="H512" s="9" t="s">
        <v>1519</v>
      </c>
      <c r="I512" s="10"/>
    </row>
    <row r="513" spans="1:9" ht="12">
      <c r="A513" s="5">
        <v>512</v>
      </c>
      <c r="B513" s="6">
        <v>1</v>
      </c>
      <c r="C513" s="6" t="s">
        <v>688</v>
      </c>
      <c r="D513" s="5" t="s">
        <v>689</v>
      </c>
      <c r="E513" s="6" t="s">
        <v>1523</v>
      </c>
      <c r="G513" s="8" t="s">
        <v>690</v>
      </c>
      <c r="H513" s="9" t="s">
        <v>1052</v>
      </c>
      <c r="I513" s="10"/>
    </row>
    <row r="514" spans="1:9" ht="12">
      <c r="A514" s="5">
        <v>513</v>
      </c>
      <c r="B514" s="6">
        <v>1</v>
      </c>
      <c r="C514" s="6" t="s">
        <v>691</v>
      </c>
      <c r="D514" s="5" t="s">
        <v>870</v>
      </c>
      <c r="E514" s="6" t="s">
        <v>1516</v>
      </c>
      <c r="G514" s="8" t="s">
        <v>692</v>
      </c>
      <c r="H514" s="9" t="s">
        <v>1519</v>
      </c>
      <c r="I514" s="10"/>
    </row>
    <row r="515" spans="1:9" ht="12">
      <c r="A515" s="5">
        <v>514</v>
      </c>
      <c r="B515" s="6">
        <v>1</v>
      </c>
      <c r="C515" s="6" t="s">
        <v>693</v>
      </c>
      <c r="D515" s="5" t="s">
        <v>694</v>
      </c>
      <c r="E515" s="6" t="s">
        <v>1523</v>
      </c>
      <c r="F515" s="7" t="s">
        <v>1232</v>
      </c>
      <c r="G515" s="11" t="s">
        <v>695</v>
      </c>
      <c r="H515" s="9" t="s">
        <v>1052</v>
      </c>
      <c r="I515" s="10"/>
    </row>
    <row r="516" spans="1:9" ht="12">
      <c r="A516" s="5">
        <v>515</v>
      </c>
      <c r="B516" s="6">
        <v>1</v>
      </c>
      <c r="C516" s="6" t="s">
        <v>696</v>
      </c>
      <c r="D516" s="5" t="s">
        <v>694</v>
      </c>
      <c r="G516" s="8" t="s">
        <v>697</v>
      </c>
      <c r="H516" s="9" t="s">
        <v>1052</v>
      </c>
      <c r="I516" s="10"/>
    </row>
    <row r="517" spans="1:9" ht="12">
      <c r="A517" s="5">
        <v>516</v>
      </c>
      <c r="C517" s="6" t="s">
        <v>698</v>
      </c>
      <c r="D517" s="5" t="s">
        <v>878</v>
      </c>
      <c r="G517" s="11" t="s">
        <v>699</v>
      </c>
      <c r="H517" s="9" t="str">
        <f>"'young'"</f>
        <v>'young'</v>
      </c>
      <c r="I517" s="10"/>
    </row>
    <row r="518" spans="1:9" ht="12">
      <c r="A518" s="5">
        <v>517</v>
      </c>
      <c r="B518" s="6">
        <v>1</v>
      </c>
      <c r="C518" s="6" t="s">
        <v>700</v>
      </c>
      <c r="D518" s="5" t="s">
        <v>895</v>
      </c>
      <c r="E518" s="6" t="s">
        <v>1523</v>
      </c>
      <c r="F518" s="7" t="s">
        <v>1149</v>
      </c>
      <c r="G518" s="8" t="s">
        <v>701</v>
      </c>
      <c r="H518" s="9" t="s">
        <v>1519</v>
      </c>
      <c r="I518" s="10"/>
    </row>
    <row r="519" spans="1:9" ht="12">
      <c r="A519" s="5">
        <v>518</v>
      </c>
      <c r="B519" s="6">
        <v>1</v>
      </c>
      <c r="C519" s="6" t="s">
        <v>702</v>
      </c>
      <c r="D519" s="5" t="s">
        <v>895</v>
      </c>
      <c r="E519" s="6" t="s">
        <v>1516</v>
      </c>
      <c r="H519" s="9" t="s">
        <v>1519</v>
      </c>
      <c r="I519" s="10"/>
    </row>
    <row r="520" spans="1:9" ht="12">
      <c r="A520" s="5">
        <v>519</v>
      </c>
      <c r="B520" s="6">
        <v>1</v>
      </c>
      <c r="C520" s="6" t="s">
        <v>703</v>
      </c>
      <c r="D520" s="5" t="s">
        <v>895</v>
      </c>
      <c r="E520" s="6" t="s">
        <v>1516</v>
      </c>
      <c r="H520" s="9" t="s">
        <v>1052</v>
      </c>
      <c r="I520" s="10"/>
    </row>
    <row r="521" spans="1:9" ht="12">
      <c r="A521" s="5">
        <v>520</v>
      </c>
      <c r="B521" s="6">
        <v>1</v>
      </c>
      <c r="C521" s="6" t="s">
        <v>704</v>
      </c>
      <c r="D521" s="5" t="s">
        <v>895</v>
      </c>
      <c r="E521" s="6" t="s">
        <v>1516</v>
      </c>
      <c r="H521" s="9" t="s">
        <v>1052</v>
      </c>
      <c r="I521" s="10"/>
    </row>
    <row r="522" spans="1:9" ht="12">
      <c r="A522" s="5">
        <v>521</v>
      </c>
      <c r="B522" s="6">
        <v>1</v>
      </c>
      <c r="C522" s="6" t="s">
        <v>705</v>
      </c>
      <c r="D522" s="5" t="s">
        <v>895</v>
      </c>
      <c r="E522" s="6" t="s">
        <v>1523</v>
      </c>
      <c r="G522" s="8" t="s">
        <v>706</v>
      </c>
      <c r="H522" s="9" t="s">
        <v>1052</v>
      </c>
      <c r="I522" s="10"/>
    </row>
    <row r="523" spans="1:9" ht="12">
      <c r="A523" s="5">
        <v>522</v>
      </c>
      <c r="B523" s="6">
        <v>1</v>
      </c>
      <c r="C523" s="6" t="s">
        <v>707</v>
      </c>
      <c r="D523" s="5" t="s">
        <v>870</v>
      </c>
      <c r="E523" s="6" t="s">
        <v>1516</v>
      </c>
      <c r="G523" s="8" t="s">
        <v>708</v>
      </c>
      <c r="H523" s="9" t="s">
        <v>1519</v>
      </c>
      <c r="I523" s="10"/>
    </row>
    <row r="524" spans="1:9" ht="12">
      <c r="A524" s="5">
        <v>523</v>
      </c>
      <c r="B524" s="6">
        <v>1</v>
      </c>
      <c r="C524" s="6" t="s">
        <v>709</v>
      </c>
      <c r="D524" s="5" t="s">
        <v>870</v>
      </c>
      <c r="E524" s="6" t="s">
        <v>1516</v>
      </c>
      <c r="G524" s="8" t="s">
        <v>636</v>
      </c>
      <c r="H524" s="9" t="s">
        <v>1519</v>
      </c>
      <c r="I524" s="10"/>
    </row>
    <row r="525" spans="1:9" ht="12">
      <c r="A525" s="5">
        <v>524</v>
      </c>
      <c r="B525" s="6">
        <v>1</v>
      </c>
      <c r="C525" s="6" t="s">
        <v>536</v>
      </c>
      <c r="D525" s="5" t="s">
        <v>870</v>
      </c>
      <c r="E525" s="6" t="s">
        <v>1523</v>
      </c>
      <c r="G525" s="8" t="s">
        <v>537</v>
      </c>
      <c r="H525" s="9" t="s">
        <v>1519</v>
      </c>
      <c r="I525" s="10"/>
    </row>
    <row r="526" spans="1:9" ht="12">
      <c r="A526" s="5">
        <v>525</v>
      </c>
      <c r="B526" s="6">
        <v>1</v>
      </c>
      <c r="C526" s="6" t="s">
        <v>538</v>
      </c>
      <c r="D526" s="5" t="s">
        <v>668</v>
      </c>
      <c r="E526" s="6" t="s">
        <v>1516</v>
      </c>
      <c r="H526" s="9" t="s">
        <v>1519</v>
      </c>
      <c r="I526" s="10"/>
    </row>
    <row r="527" spans="1:9" ht="12">
      <c r="A527" s="5">
        <v>526</v>
      </c>
      <c r="B527" s="6">
        <v>1</v>
      </c>
      <c r="C527" s="6" t="s">
        <v>539</v>
      </c>
      <c r="D527" s="5" t="s">
        <v>817</v>
      </c>
      <c r="E527" s="6" t="s">
        <v>1516</v>
      </c>
      <c r="F527" s="7" t="s">
        <v>1238</v>
      </c>
      <c r="G527" s="11" t="s">
        <v>540</v>
      </c>
      <c r="H527" s="9" t="s">
        <v>1519</v>
      </c>
      <c r="I527" s="10" t="s">
        <v>1226</v>
      </c>
    </row>
    <row r="528" spans="1:9" ht="12">
      <c r="A528" s="5">
        <v>527</v>
      </c>
      <c r="B528" s="6">
        <v>1</v>
      </c>
      <c r="C528" s="6" t="s">
        <v>541</v>
      </c>
      <c r="D528" s="5" t="s">
        <v>817</v>
      </c>
      <c r="H528" s="9" t="s">
        <v>1052</v>
      </c>
      <c r="I528" s="10"/>
    </row>
    <row r="529" spans="1:9" ht="12">
      <c r="A529" s="5">
        <v>528</v>
      </c>
      <c r="B529" s="6">
        <v>1</v>
      </c>
      <c r="C529" s="6" t="s">
        <v>542</v>
      </c>
      <c r="D529" s="5" t="s">
        <v>694</v>
      </c>
      <c r="E529" s="6" t="s">
        <v>1516</v>
      </c>
      <c r="F529" s="7" t="s">
        <v>1238</v>
      </c>
      <c r="G529" s="8" t="s">
        <v>731</v>
      </c>
      <c r="H529" s="9" t="s">
        <v>1519</v>
      </c>
      <c r="I529" s="10"/>
    </row>
    <row r="530" spans="1:9" ht="12">
      <c r="A530" s="5">
        <v>529</v>
      </c>
      <c r="B530" s="6">
        <v>1</v>
      </c>
      <c r="C530" s="6" t="s">
        <v>543</v>
      </c>
      <c r="D530" s="5" t="s">
        <v>544</v>
      </c>
      <c r="E530" s="6" t="s">
        <v>1523</v>
      </c>
      <c r="F530" s="7" t="s">
        <v>680</v>
      </c>
      <c r="G530" s="8" t="s">
        <v>545</v>
      </c>
      <c r="H530" s="9" t="s">
        <v>1052</v>
      </c>
      <c r="I530" s="10"/>
    </row>
    <row r="531" spans="1:9" ht="12">
      <c r="A531" s="5">
        <v>530</v>
      </c>
      <c r="B531" s="6">
        <v>1</v>
      </c>
      <c r="C531" s="6" t="s">
        <v>546</v>
      </c>
      <c r="D531" s="5" t="s">
        <v>895</v>
      </c>
      <c r="E531" s="6" t="s">
        <v>1523</v>
      </c>
      <c r="F531" s="7" t="s">
        <v>680</v>
      </c>
      <c r="G531" s="8" t="s">
        <v>547</v>
      </c>
      <c r="H531" s="9" t="s">
        <v>1052</v>
      </c>
      <c r="I531" s="10"/>
    </row>
    <row r="532" spans="1:9" ht="12">
      <c r="A532" s="5">
        <v>531</v>
      </c>
      <c r="B532" s="6">
        <v>1</v>
      </c>
      <c r="C532" s="6" t="s">
        <v>548</v>
      </c>
      <c r="D532" s="5" t="s">
        <v>870</v>
      </c>
      <c r="E532" s="6" t="s">
        <v>1516</v>
      </c>
      <c r="G532" s="8" t="s">
        <v>549</v>
      </c>
      <c r="H532" s="9" t="s">
        <v>1052</v>
      </c>
      <c r="I532" s="10"/>
    </row>
    <row r="533" spans="1:9" ht="12">
      <c r="A533" s="5">
        <v>532</v>
      </c>
      <c r="B533" s="6">
        <v>1</v>
      </c>
      <c r="C533" s="6" t="s">
        <v>550</v>
      </c>
      <c r="D533" s="5" t="s">
        <v>817</v>
      </c>
      <c r="E533" s="6" t="s">
        <v>1516</v>
      </c>
      <c r="F533" s="7" t="s">
        <v>680</v>
      </c>
      <c r="G533" s="8" t="s">
        <v>551</v>
      </c>
      <c r="H533" s="9" t="s">
        <v>1519</v>
      </c>
      <c r="I533" s="10"/>
    </row>
    <row r="534" spans="1:9" ht="12">
      <c r="A534" s="5">
        <v>533</v>
      </c>
      <c r="B534" s="6">
        <v>1</v>
      </c>
      <c r="C534" s="6" t="s">
        <v>552</v>
      </c>
      <c r="D534" s="5" t="s">
        <v>817</v>
      </c>
      <c r="E534" s="6" t="s">
        <v>1516</v>
      </c>
      <c r="F534" s="7" t="s">
        <v>1238</v>
      </c>
      <c r="G534" s="8" t="s">
        <v>553</v>
      </c>
      <c r="H534" s="9" t="s">
        <v>1519</v>
      </c>
      <c r="I534" s="10"/>
    </row>
    <row r="535" spans="1:9" ht="12">
      <c r="A535" s="5">
        <v>534</v>
      </c>
      <c r="C535" s="6" t="s">
        <v>554</v>
      </c>
      <c r="D535" s="5" t="s">
        <v>817</v>
      </c>
      <c r="G535" s="11" t="s">
        <v>555</v>
      </c>
      <c r="H535" s="9" t="s">
        <v>1052</v>
      </c>
      <c r="I535" s="10" t="s">
        <v>664</v>
      </c>
    </row>
    <row r="536" spans="1:9" ht="12">
      <c r="A536" s="5">
        <v>535</v>
      </c>
      <c r="B536" s="6">
        <v>1</v>
      </c>
      <c r="C536" s="6" t="s">
        <v>556</v>
      </c>
      <c r="D536" s="5" t="s">
        <v>878</v>
      </c>
      <c r="E536" s="6" t="s">
        <v>1523</v>
      </c>
      <c r="G536" s="8" t="str">
        <f>"'about same age as M1.13/141'"</f>
        <v>'about same age as M1.13/141'</v>
      </c>
      <c r="H536" s="9" t="s">
        <v>1052</v>
      </c>
      <c r="I536" s="10"/>
    </row>
    <row r="537" spans="1:9" ht="12">
      <c r="A537" s="5">
        <v>536</v>
      </c>
      <c r="B537" s="6">
        <v>1</v>
      </c>
      <c r="C537" s="6" t="s">
        <v>557</v>
      </c>
      <c r="D537" s="5" t="s">
        <v>683</v>
      </c>
      <c r="E537" s="6" t="s">
        <v>1516</v>
      </c>
      <c r="G537" s="8" t="s">
        <v>558</v>
      </c>
      <c r="H537" s="9" t="s">
        <v>1052</v>
      </c>
      <c r="I537" s="10"/>
    </row>
    <row r="538" spans="1:9" ht="12">
      <c r="A538" s="5">
        <v>537</v>
      </c>
      <c r="B538" s="6">
        <v>1</v>
      </c>
      <c r="C538" s="6" t="s">
        <v>559</v>
      </c>
      <c r="D538" s="5" t="s">
        <v>560</v>
      </c>
      <c r="E538" s="6" t="s">
        <v>1523</v>
      </c>
      <c r="G538" s="8" t="s">
        <v>774</v>
      </c>
      <c r="H538" s="9" t="s">
        <v>1052</v>
      </c>
      <c r="I538" s="10"/>
    </row>
    <row r="539" spans="1:9" ht="12">
      <c r="A539" s="5">
        <v>538</v>
      </c>
      <c r="B539" s="6">
        <v>1</v>
      </c>
      <c r="C539" s="6" t="s">
        <v>561</v>
      </c>
      <c r="D539" s="5" t="s">
        <v>683</v>
      </c>
      <c r="E539" s="6" t="s">
        <v>1523</v>
      </c>
      <c r="G539" s="8" t="s">
        <v>562</v>
      </c>
      <c r="H539" s="9" t="s">
        <v>1052</v>
      </c>
      <c r="I539" s="10"/>
    </row>
    <row r="540" spans="1:9" ht="12">
      <c r="A540" s="5">
        <v>539</v>
      </c>
      <c r="B540" s="6">
        <v>1</v>
      </c>
      <c r="C540" s="6" t="s">
        <v>563</v>
      </c>
      <c r="D540" s="5" t="s">
        <v>683</v>
      </c>
      <c r="E540" s="6" t="s">
        <v>1516</v>
      </c>
      <c r="G540" s="8" t="s">
        <v>564</v>
      </c>
      <c r="H540" s="9" t="s">
        <v>1519</v>
      </c>
      <c r="I540" s="10"/>
    </row>
    <row r="541" spans="1:9" ht="12">
      <c r="A541" s="5">
        <v>540</v>
      </c>
      <c r="B541" s="6">
        <v>1</v>
      </c>
      <c r="C541" s="6" t="s">
        <v>565</v>
      </c>
      <c r="D541" s="5" t="s">
        <v>683</v>
      </c>
      <c r="E541" s="6" t="s">
        <v>1523</v>
      </c>
      <c r="G541" s="8" t="s">
        <v>566</v>
      </c>
      <c r="H541" s="9" t="s">
        <v>1052</v>
      </c>
      <c r="I541" s="10"/>
    </row>
    <row r="542" spans="1:9" ht="12">
      <c r="A542" s="5">
        <v>541</v>
      </c>
      <c r="B542" s="6">
        <v>1</v>
      </c>
      <c r="C542" s="6" t="s">
        <v>567</v>
      </c>
      <c r="D542" s="5" t="s">
        <v>683</v>
      </c>
      <c r="E542" s="6" t="s">
        <v>1516</v>
      </c>
      <c r="G542" s="8" t="s">
        <v>568</v>
      </c>
      <c r="H542" s="9" t="s">
        <v>1052</v>
      </c>
      <c r="I542" s="10"/>
    </row>
    <row r="543" spans="1:9" ht="12">
      <c r="A543" s="5">
        <v>542</v>
      </c>
      <c r="B543" s="6">
        <v>1</v>
      </c>
      <c r="C543" s="6" t="s">
        <v>569</v>
      </c>
      <c r="D543" s="5" t="s">
        <v>683</v>
      </c>
      <c r="E543" s="6" t="s">
        <v>1523</v>
      </c>
      <c r="G543" s="8" t="s">
        <v>568</v>
      </c>
      <c r="H543" s="9" t="s">
        <v>1052</v>
      </c>
      <c r="I543" s="10"/>
    </row>
    <row r="544" spans="1:9" ht="12">
      <c r="A544" s="5">
        <v>543</v>
      </c>
      <c r="B544" s="6">
        <v>1</v>
      </c>
      <c r="C544" s="6" t="s">
        <v>570</v>
      </c>
      <c r="D544" s="5" t="s">
        <v>683</v>
      </c>
      <c r="E544" s="6" t="s">
        <v>1516</v>
      </c>
      <c r="G544" s="8" t="s">
        <v>566</v>
      </c>
      <c r="H544" s="9" t="s">
        <v>1052</v>
      </c>
      <c r="I544" s="10"/>
    </row>
    <row r="545" spans="1:9" ht="12">
      <c r="A545" s="5">
        <v>544</v>
      </c>
      <c r="B545" s="6">
        <v>1</v>
      </c>
      <c r="C545" s="6" t="s">
        <v>571</v>
      </c>
      <c r="D545" s="5" t="s">
        <v>895</v>
      </c>
      <c r="E545" s="6" t="s">
        <v>1516</v>
      </c>
      <c r="G545" s="8" t="s">
        <v>572</v>
      </c>
      <c r="H545" s="9" t="s">
        <v>1052</v>
      </c>
      <c r="I545" s="10"/>
    </row>
    <row r="546" spans="1:9" ht="12">
      <c r="A546" s="5">
        <v>545</v>
      </c>
      <c r="B546" s="6">
        <v>1</v>
      </c>
      <c r="C546" s="6" t="s">
        <v>573</v>
      </c>
      <c r="D546" s="5" t="s">
        <v>737</v>
      </c>
      <c r="E546" s="6" t="s">
        <v>1516</v>
      </c>
      <c r="F546" s="7" t="s">
        <v>1335</v>
      </c>
      <c r="G546" s="8" t="s">
        <v>574</v>
      </c>
      <c r="H546" s="9" t="s">
        <v>1519</v>
      </c>
      <c r="I546" s="10"/>
    </row>
    <row r="547" spans="1:9" ht="12">
      <c r="A547" s="5">
        <v>546</v>
      </c>
      <c r="B547" s="6">
        <v>1</v>
      </c>
      <c r="C547" s="6" t="s">
        <v>575</v>
      </c>
      <c r="D547" s="5" t="s">
        <v>870</v>
      </c>
      <c r="E547" s="6" t="s">
        <v>1516</v>
      </c>
      <c r="F547" s="7" t="s">
        <v>680</v>
      </c>
      <c r="G547" s="8" t="s">
        <v>576</v>
      </c>
      <c r="H547" s="9" t="s">
        <v>1519</v>
      </c>
      <c r="I547" s="10"/>
    </row>
    <row r="548" spans="1:9" ht="12">
      <c r="A548" s="5">
        <v>547</v>
      </c>
      <c r="B548" s="6">
        <v>1</v>
      </c>
      <c r="C548" s="6" t="s">
        <v>577</v>
      </c>
      <c r="D548" s="5" t="s">
        <v>668</v>
      </c>
      <c r="E548" s="6" t="s">
        <v>1516</v>
      </c>
      <c r="G548" s="8" t="s">
        <v>701</v>
      </c>
      <c r="H548" s="9" t="s">
        <v>1519</v>
      </c>
      <c r="I548" s="10"/>
    </row>
    <row r="549" spans="1:9" ht="12">
      <c r="A549" s="5">
        <v>548</v>
      </c>
      <c r="B549" s="6">
        <v>1</v>
      </c>
      <c r="C549" s="6" t="s">
        <v>578</v>
      </c>
      <c r="D549" s="5" t="s">
        <v>579</v>
      </c>
      <c r="E549" s="6" t="s">
        <v>1523</v>
      </c>
      <c r="F549" s="7" t="s">
        <v>1335</v>
      </c>
      <c r="G549" s="8" t="s">
        <v>580</v>
      </c>
      <c r="H549" s="9" t="s">
        <v>581</v>
      </c>
      <c r="I549" s="10"/>
    </row>
    <row r="550" spans="1:9" ht="12">
      <c r="A550" s="5">
        <v>549</v>
      </c>
      <c r="B550" s="6">
        <v>1</v>
      </c>
      <c r="C550" s="6" t="s">
        <v>582</v>
      </c>
      <c r="D550" s="5" t="s">
        <v>658</v>
      </c>
      <c r="E550" s="6" t="s">
        <v>1516</v>
      </c>
      <c r="H550" s="9" t="s">
        <v>1052</v>
      </c>
      <c r="I550" s="10"/>
    </row>
    <row r="551" spans="1:9" ht="12">
      <c r="A551" s="5">
        <v>550</v>
      </c>
      <c r="B551" s="6">
        <v>1</v>
      </c>
      <c r="C551" s="6" t="s">
        <v>583</v>
      </c>
      <c r="D551" s="5" t="s">
        <v>895</v>
      </c>
      <c r="E551" s="6" t="s">
        <v>1516</v>
      </c>
      <c r="G551" s="8" t="s">
        <v>584</v>
      </c>
      <c r="H551" s="9" t="s">
        <v>1052</v>
      </c>
      <c r="I551" s="10"/>
    </row>
    <row r="552" spans="1:9" ht="12">
      <c r="A552" s="5">
        <v>551</v>
      </c>
      <c r="B552" s="6">
        <v>1</v>
      </c>
      <c r="C552" s="6" t="s">
        <v>585</v>
      </c>
      <c r="D552" s="5" t="s">
        <v>586</v>
      </c>
      <c r="E552" s="6" t="s">
        <v>1523</v>
      </c>
      <c r="F552" s="7" t="s">
        <v>1232</v>
      </c>
      <c r="H552" s="9" t="s">
        <v>1052</v>
      </c>
      <c r="I552" s="10"/>
    </row>
    <row r="553" spans="1:9" ht="12">
      <c r="A553" s="5">
        <v>552</v>
      </c>
      <c r="B553" s="6">
        <v>1</v>
      </c>
      <c r="C553" s="6" t="s">
        <v>587</v>
      </c>
      <c r="D553" s="5" t="s">
        <v>588</v>
      </c>
      <c r="E553" s="6" t="s">
        <v>1516</v>
      </c>
      <c r="G553" s="8" t="s">
        <v>589</v>
      </c>
      <c r="H553" s="9" t="s">
        <v>1052</v>
      </c>
      <c r="I553" s="10"/>
    </row>
    <row r="554" spans="1:9" ht="12">
      <c r="A554" s="5">
        <v>553</v>
      </c>
      <c r="B554" s="6">
        <v>1</v>
      </c>
      <c r="C554" s="6" t="s">
        <v>590</v>
      </c>
      <c r="D554" s="5" t="s">
        <v>591</v>
      </c>
      <c r="G554" s="8" t="s">
        <v>592</v>
      </c>
      <c r="H554" s="9" t="s">
        <v>1052</v>
      </c>
      <c r="I554" s="10"/>
    </row>
    <row r="555" spans="1:9" ht="12">
      <c r="A555" s="5">
        <v>554</v>
      </c>
      <c r="B555" s="6">
        <v>1</v>
      </c>
      <c r="C555" s="6" t="s">
        <v>593</v>
      </c>
      <c r="D555" s="5" t="s">
        <v>817</v>
      </c>
      <c r="E555" s="6" t="s">
        <v>1523</v>
      </c>
      <c r="F555" s="7" t="s">
        <v>594</v>
      </c>
      <c r="G555" s="8" t="s">
        <v>595</v>
      </c>
      <c r="H555" s="9" t="s">
        <v>1519</v>
      </c>
      <c r="I555" s="10"/>
    </row>
    <row r="556" spans="1:9" ht="12">
      <c r="A556" s="5">
        <v>555</v>
      </c>
      <c r="B556" s="6">
        <v>1</v>
      </c>
      <c r="C556" s="6" t="s">
        <v>596</v>
      </c>
      <c r="D556" s="5" t="s">
        <v>634</v>
      </c>
      <c r="E556" s="6" t="s">
        <v>1523</v>
      </c>
      <c r="F556" s="7" t="s">
        <v>1232</v>
      </c>
      <c r="G556" s="8" t="s">
        <v>597</v>
      </c>
      <c r="H556" s="9" t="s">
        <v>1052</v>
      </c>
      <c r="I556" s="10"/>
    </row>
    <row r="557" spans="1:9" ht="12">
      <c r="A557" s="5">
        <v>556</v>
      </c>
      <c r="B557" s="6">
        <v>1</v>
      </c>
      <c r="C557" s="6" t="s">
        <v>598</v>
      </c>
      <c r="D557" s="5" t="s">
        <v>912</v>
      </c>
      <c r="E557" s="6" t="s">
        <v>1455</v>
      </c>
      <c r="H557" s="9" t="s">
        <v>1052</v>
      </c>
      <c r="I557" s="10"/>
    </row>
    <row r="558" spans="1:9" ht="12">
      <c r="A558" s="5">
        <v>557</v>
      </c>
      <c r="B558" s="6">
        <v>1</v>
      </c>
      <c r="C558" s="6" t="s">
        <v>599</v>
      </c>
      <c r="D558" s="5" t="s">
        <v>600</v>
      </c>
      <c r="E558" s="6" t="s">
        <v>1523</v>
      </c>
      <c r="F558" s="7" t="s">
        <v>680</v>
      </c>
      <c r="G558" s="8" t="s">
        <v>601</v>
      </c>
      <c r="H558" s="9" t="s">
        <v>1052</v>
      </c>
      <c r="I558" s="10"/>
    </row>
    <row r="559" spans="1:9" ht="12">
      <c r="A559" s="5">
        <v>558</v>
      </c>
      <c r="B559" s="6">
        <v>1</v>
      </c>
      <c r="C559" s="6" t="s">
        <v>602</v>
      </c>
      <c r="D559" s="5" t="s">
        <v>912</v>
      </c>
      <c r="H559" s="9" t="s">
        <v>1519</v>
      </c>
      <c r="I559" s="10"/>
    </row>
    <row r="560" spans="1:9" ht="12">
      <c r="A560" s="5">
        <v>559</v>
      </c>
      <c r="B560" s="6">
        <v>1</v>
      </c>
      <c r="C560" s="6" t="s">
        <v>603</v>
      </c>
      <c r="D560" s="5" t="s">
        <v>604</v>
      </c>
      <c r="E560" s="6" t="s">
        <v>1523</v>
      </c>
      <c r="F560" s="7" t="s">
        <v>1232</v>
      </c>
      <c r="G560" s="8" t="s">
        <v>605</v>
      </c>
      <c r="H560" s="9" t="s">
        <v>1519</v>
      </c>
      <c r="I560" s="10"/>
    </row>
    <row r="561" spans="1:9" ht="12">
      <c r="A561" s="5">
        <v>560</v>
      </c>
      <c r="B561" s="6">
        <v>1</v>
      </c>
      <c r="C561" s="6" t="s">
        <v>606</v>
      </c>
      <c r="D561" s="5" t="s">
        <v>848</v>
      </c>
      <c r="E561" s="6" t="s">
        <v>1523</v>
      </c>
      <c r="F561" s="7" t="s">
        <v>1335</v>
      </c>
      <c r="G561" s="8" t="s">
        <v>876</v>
      </c>
      <c r="H561" s="9" t="s">
        <v>1052</v>
      </c>
      <c r="I561" s="10"/>
    </row>
    <row r="562" spans="1:9" ht="12">
      <c r="A562" s="5">
        <v>561</v>
      </c>
      <c r="B562" s="6">
        <v>1</v>
      </c>
      <c r="C562" s="6" t="s">
        <v>607</v>
      </c>
      <c r="D562" s="5" t="s">
        <v>600</v>
      </c>
      <c r="E562" s="6" t="s">
        <v>1523</v>
      </c>
      <c r="F562" s="7" t="s">
        <v>680</v>
      </c>
      <c r="G562" s="8" t="s">
        <v>608</v>
      </c>
      <c r="H562" s="9" t="s">
        <v>1052</v>
      </c>
      <c r="I562" s="10"/>
    </row>
    <row r="563" spans="1:9" ht="12">
      <c r="A563" s="5">
        <v>562</v>
      </c>
      <c r="B563" s="6">
        <v>1</v>
      </c>
      <c r="C563" s="6" t="s">
        <v>609</v>
      </c>
      <c r="D563" s="5" t="s">
        <v>725</v>
      </c>
      <c r="F563" s="7" t="s">
        <v>1232</v>
      </c>
      <c r="H563" s="9" t="s">
        <v>1052</v>
      </c>
      <c r="I563" s="10"/>
    </row>
    <row r="564" spans="1:9" ht="12">
      <c r="A564" s="5">
        <v>563</v>
      </c>
      <c r="B564" s="6">
        <v>1</v>
      </c>
      <c r="C564" s="6" t="s">
        <v>610</v>
      </c>
      <c r="D564" s="5" t="s">
        <v>725</v>
      </c>
      <c r="E564" s="6" t="s">
        <v>1523</v>
      </c>
      <c r="F564" s="7" t="s">
        <v>1238</v>
      </c>
      <c r="H564" s="9" t="s">
        <v>1052</v>
      </c>
      <c r="I564" s="10"/>
    </row>
    <row r="565" spans="1:9" ht="12">
      <c r="A565" s="5">
        <v>564</v>
      </c>
      <c r="B565" s="6">
        <v>1</v>
      </c>
      <c r="C565" s="6" t="s">
        <v>611</v>
      </c>
      <c r="D565" s="5" t="s">
        <v>725</v>
      </c>
      <c r="E565" s="6" t="s">
        <v>1478</v>
      </c>
      <c r="H565" s="9" t="s">
        <v>1052</v>
      </c>
      <c r="I565" s="10"/>
    </row>
    <row r="566" spans="1:9" ht="12">
      <c r="A566" s="5">
        <v>565</v>
      </c>
      <c r="B566" s="6">
        <v>1</v>
      </c>
      <c r="C566" s="6" t="s">
        <v>612</v>
      </c>
      <c r="D566" s="5" t="s">
        <v>787</v>
      </c>
      <c r="E566" s="6" t="s">
        <v>1516</v>
      </c>
      <c r="H566" s="9" t="s">
        <v>1052</v>
      </c>
      <c r="I566" s="10"/>
    </row>
    <row r="567" spans="1:9" ht="12">
      <c r="A567" s="5">
        <v>566</v>
      </c>
      <c r="B567" s="6">
        <v>1</v>
      </c>
      <c r="C567" s="6" t="s">
        <v>613</v>
      </c>
      <c r="D567" s="5" t="s">
        <v>725</v>
      </c>
      <c r="F567" s="7" t="s">
        <v>680</v>
      </c>
      <c r="H567" s="9" t="s">
        <v>1052</v>
      </c>
      <c r="I567" s="10"/>
    </row>
    <row r="568" spans="1:9" ht="12">
      <c r="A568" s="5">
        <v>567</v>
      </c>
      <c r="B568" s="6">
        <v>1</v>
      </c>
      <c r="C568" s="6" t="s">
        <v>614</v>
      </c>
      <c r="D568" s="5" t="s">
        <v>912</v>
      </c>
      <c r="G568" s="8" t="s">
        <v>615</v>
      </c>
      <c r="H568" s="9" t="s">
        <v>1052</v>
      </c>
      <c r="I568" s="10"/>
    </row>
    <row r="569" spans="1:9" ht="12">
      <c r="A569" s="5">
        <v>568</v>
      </c>
      <c r="B569" s="6">
        <v>1</v>
      </c>
      <c r="C569" s="6" t="s">
        <v>616</v>
      </c>
      <c r="D569" s="5" t="s">
        <v>617</v>
      </c>
      <c r="E569" s="6" t="s">
        <v>1516</v>
      </c>
      <c r="G569" s="8" t="s">
        <v>618</v>
      </c>
      <c r="H569" s="9" t="s">
        <v>1052</v>
      </c>
      <c r="I569" s="10"/>
    </row>
    <row r="570" spans="1:9" ht="12">
      <c r="A570" s="5">
        <v>569</v>
      </c>
      <c r="B570" s="6">
        <v>1</v>
      </c>
      <c r="C570" s="6" t="s">
        <v>619</v>
      </c>
      <c r="D570" s="5" t="s">
        <v>725</v>
      </c>
      <c r="E570" s="6" t="s">
        <v>1523</v>
      </c>
      <c r="H570" s="9" t="s">
        <v>1052</v>
      </c>
      <c r="I570" s="10"/>
    </row>
    <row r="571" spans="1:9" ht="12">
      <c r="A571" s="5">
        <v>570</v>
      </c>
      <c r="B571" s="6">
        <v>1</v>
      </c>
      <c r="C571" s="6" t="s">
        <v>620</v>
      </c>
      <c r="D571" s="5" t="s">
        <v>725</v>
      </c>
      <c r="H571" s="9" t="s">
        <v>1052</v>
      </c>
      <c r="I571" s="10"/>
    </row>
    <row r="572" spans="1:9" ht="12">
      <c r="A572" s="5">
        <v>571</v>
      </c>
      <c r="B572" s="6">
        <v>1</v>
      </c>
      <c r="C572" s="6" t="s">
        <v>621</v>
      </c>
      <c r="D572" s="5" t="s">
        <v>604</v>
      </c>
      <c r="E572" s="6" t="s">
        <v>1523</v>
      </c>
      <c r="F572" s="7" t="s">
        <v>1335</v>
      </c>
      <c r="H572" s="9" t="s">
        <v>1052</v>
      </c>
      <c r="I572" s="10"/>
    </row>
    <row r="573" spans="1:9" ht="12">
      <c r="A573" s="5">
        <v>572</v>
      </c>
      <c r="B573" s="6">
        <v>1</v>
      </c>
      <c r="C573" s="6" t="s">
        <v>622</v>
      </c>
      <c r="D573" s="5" t="s">
        <v>623</v>
      </c>
      <c r="E573" s="6" t="s">
        <v>1523</v>
      </c>
      <c r="F573" s="7" t="s">
        <v>1232</v>
      </c>
      <c r="G573" s="8" t="s">
        <v>624</v>
      </c>
      <c r="H573" s="9" t="s">
        <v>1052</v>
      </c>
      <c r="I573" s="10"/>
    </row>
    <row r="574" spans="1:9" ht="12">
      <c r="A574" s="5">
        <v>573</v>
      </c>
      <c r="B574" s="6">
        <v>1</v>
      </c>
      <c r="C574" s="6" t="s">
        <v>433</v>
      </c>
      <c r="D574" s="5" t="s">
        <v>895</v>
      </c>
      <c r="E574" s="6" t="s">
        <v>1516</v>
      </c>
      <c r="H574" s="9" t="s">
        <v>1052</v>
      </c>
      <c r="I574" s="10"/>
    </row>
    <row r="575" spans="1:9" ht="12">
      <c r="A575" s="5">
        <v>574</v>
      </c>
      <c r="B575" s="6">
        <v>1</v>
      </c>
      <c r="C575" s="6" t="s">
        <v>434</v>
      </c>
      <c r="D575" s="5" t="s">
        <v>725</v>
      </c>
      <c r="E575" s="6" t="s">
        <v>1523</v>
      </c>
      <c r="H575" s="9" t="s">
        <v>1052</v>
      </c>
      <c r="I575" s="10"/>
    </row>
    <row r="576" spans="1:9" ht="12">
      <c r="A576" s="5">
        <v>575</v>
      </c>
      <c r="B576" s="6">
        <v>1</v>
      </c>
      <c r="C576" s="6" t="s">
        <v>435</v>
      </c>
      <c r="D576" s="5" t="s">
        <v>725</v>
      </c>
      <c r="E576" s="6" t="s">
        <v>1516</v>
      </c>
      <c r="F576" s="7" t="s">
        <v>680</v>
      </c>
      <c r="H576" s="9" t="s">
        <v>1052</v>
      </c>
      <c r="I576" s="10"/>
    </row>
    <row r="577" spans="1:9" ht="12">
      <c r="A577" s="5">
        <v>576</v>
      </c>
      <c r="B577" s="6">
        <v>1</v>
      </c>
      <c r="C577" s="6" t="s">
        <v>436</v>
      </c>
      <c r="D577" s="5" t="s">
        <v>437</v>
      </c>
      <c r="E577" s="6" t="s">
        <v>1516</v>
      </c>
      <c r="F577" s="7" t="s">
        <v>680</v>
      </c>
      <c r="H577" s="9" t="s">
        <v>1519</v>
      </c>
      <c r="I577" s="10"/>
    </row>
    <row r="578" spans="1:9" ht="12">
      <c r="A578" s="5">
        <v>577</v>
      </c>
      <c r="B578" s="6">
        <v>1</v>
      </c>
      <c r="C578" s="6" t="s">
        <v>438</v>
      </c>
      <c r="D578" s="5" t="s">
        <v>439</v>
      </c>
      <c r="E578" s="6" t="s">
        <v>1516</v>
      </c>
      <c r="H578" s="9" t="s">
        <v>1519</v>
      </c>
      <c r="I578" s="10"/>
    </row>
    <row r="579" spans="1:9" ht="12">
      <c r="A579" s="5">
        <v>578</v>
      </c>
      <c r="B579" s="6">
        <v>1</v>
      </c>
      <c r="C579" s="6" t="s">
        <v>440</v>
      </c>
      <c r="D579" s="5" t="s">
        <v>441</v>
      </c>
      <c r="E579" s="6" t="s">
        <v>1516</v>
      </c>
      <c r="F579" s="7" t="s">
        <v>680</v>
      </c>
      <c r="H579" s="9" t="s">
        <v>803</v>
      </c>
      <c r="I579" s="10"/>
    </row>
    <row r="580" spans="1:9" ht="12">
      <c r="A580" s="5">
        <v>579</v>
      </c>
      <c r="B580" s="6">
        <v>1</v>
      </c>
      <c r="C580" s="6" t="s">
        <v>442</v>
      </c>
      <c r="D580" s="5" t="s">
        <v>443</v>
      </c>
      <c r="F580" s="7" t="s">
        <v>1149</v>
      </c>
      <c r="G580" s="8" t="s">
        <v>444</v>
      </c>
      <c r="H580" s="9" t="s">
        <v>1519</v>
      </c>
      <c r="I580" s="10"/>
    </row>
    <row r="581" spans="1:9" ht="12">
      <c r="A581" s="5">
        <v>580</v>
      </c>
      <c r="B581" s="6">
        <v>1</v>
      </c>
      <c r="C581" s="6" t="s">
        <v>445</v>
      </c>
      <c r="D581" s="5" t="s">
        <v>604</v>
      </c>
      <c r="F581" s="7" t="s">
        <v>594</v>
      </c>
      <c r="G581" s="8" t="s">
        <v>537</v>
      </c>
      <c r="H581" s="9" t="s">
        <v>1519</v>
      </c>
      <c r="I581" s="10"/>
    </row>
    <row r="582" spans="1:10" ht="12">
      <c r="A582" s="5">
        <v>581</v>
      </c>
      <c r="B582" s="6">
        <v>1</v>
      </c>
      <c r="C582" s="6" t="s">
        <v>446</v>
      </c>
      <c r="D582" s="5" t="s">
        <v>817</v>
      </c>
      <c r="E582" s="6" t="s">
        <v>1478</v>
      </c>
      <c r="F582" s="7" t="s">
        <v>1232</v>
      </c>
      <c r="H582" s="9" t="s">
        <v>1052</v>
      </c>
      <c r="I582" s="10"/>
      <c r="J582" s="5"/>
    </row>
    <row r="583" spans="1:9" ht="12">
      <c r="A583" s="5">
        <v>582</v>
      </c>
      <c r="B583" s="6">
        <v>1</v>
      </c>
      <c r="C583" s="6" t="s">
        <v>447</v>
      </c>
      <c r="D583" s="5" t="s">
        <v>857</v>
      </c>
      <c r="F583" s="7" t="s">
        <v>1149</v>
      </c>
      <c r="G583" s="8" t="s">
        <v>774</v>
      </c>
      <c r="H583" s="9" t="s">
        <v>1519</v>
      </c>
      <c r="I583" s="10"/>
    </row>
    <row r="584" spans="1:9" ht="12">
      <c r="A584" s="5">
        <v>583</v>
      </c>
      <c r="B584" s="6">
        <v>1</v>
      </c>
      <c r="C584" s="6" t="s">
        <v>448</v>
      </c>
      <c r="D584" s="5" t="s">
        <v>449</v>
      </c>
      <c r="G584" s="8" t="s">
        <v>450</v>
      </c>
      <c r="H584" s="9" t="s">
        <v>1519</v>
      </c>
      <c r="I584" s="10"/>
    </row>
    <row r="585" spans="1:10" s="5" customFormat="1" ht="12">
      <c r="A585" s="5">
        <v>584</v>
      </c>
      <c r="B585" s="6">
        <v>1</v>
      </c>
      <c r="C585" s="6" t="s">
        <v>451</v>
      </c>
      <c r="D585" s="5" t="s">
        <v>452</v>
      </c>
      <c r="E585" s="6"/>
      <c r="F585" s="7"/>
      <c r="G585" s="7" t="s">
        <v>453</v>
      </c>
      <c r="H585" s="6" t="s">
        <v>1519</v>
      </c>
      <c r="J585" s="10"/>
    </row>
    <row r="586" spans="1:9" ht="12">
      <c r="A586" s="5">
        <v>585</v>
      </c>
      <c r="B586" s="6">
        <v>1</v>
      </c>
      <c r="C586" s="6" t="s">
        <v>454</v>
      </c>
      <c r="D586" s="5" t="s">
        <v>455</v>
      </c>
      <c r="E586" s="6" t="s">
        <v>1516</v>
      </c>
      <c r="G586" s="8" t="s">
        <v>774</v>
      </c>
      <c r="H586" s="9" t="s">
        <v>1519</v>
      </c>
      <c r="I586" s="10"/>
    </row>
    <row r="587" spans="1:9" ht="12">
      <c r="A587" s="5">
        <v>586</v>
      </c>
      <c r="B587" s="6">
        <v>1</v>
      </c>
      <c r="C587" s="6" t="s">
        <v>456</v>
      </c>
      <c r="D587" s="5" t="s">
        <v>857</v>
      </c>
      <c r="F587" s="7" t="s">
        <v>1238</v>
      </c>
      <c r="G587" s="8" t="s">
        <v>457</v>
      </c>
      <c r="H587" s="9" t="s">
        <v>1519</v>
      </c>
      <c r="I587" s="10"/>
    </row>
    <row r="588" spans="1:9" ht="12">
      <c r="A588" s="5">
        <v>587</v>
      </c>
      <c r="B588" s="6">
        <v>1</v>
      </c>
      <c r="C588" s="6" t="s">
        <v>458</v>
      </c>
      <c r="D588" s="5" t="s">
        <v>857</v>
      </c>
      <c r="F588" s="7" t="s">
        <v>1364</v>
      </c>
      <c r="G588" s="8" t="s">
        <v>457</v>
      </c>
      <c r="H588" s="9" t="s">
        <v>1519</v>
      </c>
      <c r="I588" s="10"/>
    </row>
    <row r="589" spans="1:9" ht="12">
      <c r="A589" s="5">
        <v>588</v>
      </c>
      <c r="B589" s="6">
        <v>1</v>
      </c>
      <c r="C589" s="6" t="s">
        <v>459</v>
      </c>
      <c r="D589" s="5" t="s">
        <v>449</v>
      </c>
      <c r="G589" s="8" t="s">
        <v>460</v>
      </c>
      <c r="H589" s="9" t="s">
        <v>1519</v>
      </c>
      <c r="I589" s="10"/>
    </row>
    <row r="590" spans="1:9" ht="12">
      <c r="A590" s="5">
        <v>589</v>
      </c>
      <c r="B590" s="6">
        <v>1</v>
      </c>
      <c r="C590" s="6" t="s">
        <v>461</v>
      </c>
      <c r="D590" s="5" t="s">
        <v>462</v>
      </c>
      <c r="G590" s="8" t="s">
        <v>463</v>
      </c>
      <c r="H590" s="9" t="s">
        <v>1519</v>
      </c>
      <c r="I590" s="10"/>
    </row>
    <row r="591" spans="1:9" ht="12">
      <c r="A591" s="5">
        <v>590</v>
      </c>
      <c r="B591" s="6">
        <v>1</v>
      </c>
      <c r="C591" s="6" t="s">
        <v>464</v>
      </c>
      <c r="D591" s="5" t="s">
        <v>465</v>
      </c>
      <c r="E591" s="6" t="s">
        <v>1516</v>
      </c>
      <c r="G591" s="8" t="s">
        <v>466</v>
      </c>
      <c r="H591" s="9" t="s">
        <v>1519</v>
      </c>
      <c r="I591" s="10"/>
    </row>
    <row r="592" spans="1:9" ht="12">
      <c r="A592" s="5">
        <v>591</v>
      </c>
      <c r="B592" s="6">
        <v>1</v>
      </c>
      <c r="C592" s="6" t="s">
        <v>467</v>
      </c>
      <c r="D592" s="5" t="s">
        <v>468</v>
      </c>
      <c r="E592" s="6" t="s">
        <v>1523</v>
      </c>
      <c r="G592" s="8" t="s">
        <v>469</v>
      </c>
      <c r="H592" s="9" t="s">
        <v>1519</v>
      </c>
      <c r="I592" s="10"/>
    </row>
    <row r="593" spans="1:9" ht="12">
      <c r="A593" s="5">
        <v>592</v>
      </c>
      <c r="B593" s="6">
        <v>1</v>
      </c>
      <c r="C593" s="6" t="s">
        <v>470</v>
      </c>
      <c r="D593" s="5" t="s">
        <v>471</v>
      </c>
      <c r="E593" s="6" t="s">
        <v>1523</v>
      </c>
      <c r="H593" s="9" t="s">
        <v>1519</v>
      </c>
      <c r="I593" s="10"/>
    </row>
    <row r="594" spans="1:9" ht="12">
      <c r="A594" s="5">
        <v>593</v>
      </c>
      <c r="B594" s="6">
        <v>1</v>
      </c>
      <c r="C594" s="6" t="s">
        <v>472</v>
      </c>
      <c r="D594" s="5" t="s">
        <v>725</v>
      </c>
      <c r="H594" s="9" t="s">
        <v>1519</v>
      </c>
      <c r="I594" s="10"/>
    </row>
    <row r="595" spans="1:10" ht="12">
      <c r="A595" s="5">
        <v>594</v>
      </c>
      <c r="B595" s="6">
        <v>1</v>
      </c>
      <c r="C595" s="6" t="s">
        <v>473</v>
      </c>
      <c r="D595" s="5" t="s">
        <v>725</v>
      </c>
      <c r="E595" s="6" t="s">
        <v>1523</v>
      </c>
      <c r="F595" s="7" t="s">
        <v>1232</v>
      </c>
      <c r="H595" s="9" t="s">
        <v>1519</v>
      </c>
      <c r="I595" s="10"/>
      <c r="J595" s="5"/>
    </row>
    <row r="596" spans="1:9" ht="12">
      <c r="A596" s="5">
        <v>595</v>
      </c>
      <c r="B596" s="6">
        <v>1</v>
      </c>
      <c r="C596" s="6" t="s">
        <v>474</v>
      </c>
      <c r="D596" s="5" t="s">
        <v>725</v>
      </c>
      <c r="E596" s="6" t="s">
        <v>1516</v>
      </c>
      <c r="H596" s="9" t="s">
        <v>1519</v>
      </c>
      <c r="I596" s="10"/>
    </row>
    <row r="597" spans="1:9" ht="12">
      <c r="A597" s="5">
        <v>596</v>
      </c>
      <c r="B597" s="6">
        <v>1</v>
      </c>
      <c r="C597" s="6" t="s">
        <v>475</v>
      </c>
      <c r="D597" s="5" t="s">
        <v>476</v>
      </c>
      <c r="E597" s="6" t="s">
        <v>1516</v>
      </c>
      <c r="H597" s="9" t="s">
        <v>1519</v>
      </c>
      <c r="I597" s="10"/>
    </row>
    <row r="598" spans="1:9" ht="12">
      <c r="A598" s="5">
        <v>597</v>
      </c>
      <c r="B598" s="6">
        <v>1</v>
      </c>
      <c r="C598" s="6" t="s">
        <v>477</v>
      </c>
      <c r="D598" s="5" t="s">
        <v>737</v>
      </c>
      <c r="E598" s="6" t="s">
        <v>1523</v>
      </c>
      <c r="H598" s="9" t="s">
        <v>1519</v>
      </c>
      <c r="I598" s="10"/>
    </row>
    <row r="599" spans="1:9" ht="12">
      <c r="A599" s="5">
        <v>598</v>
      </c>
      <c r="B599" s="6">
        <v>1</v>
      </c>
      <c r="C599" s="6" t="s">
        <v>478</v>
      </c>
      <c r="D599" s="5" t="s">
        <v>591</v>
      </c>
      <c r="H599" s="9" t="s">
        <v>1052</v>
      </c>
      <c r="I599" s="10"/>
    </row>
    <row r="600" spans="1:9" ht="12">
      <c r="A600" s="5">
        <v>599</v>
      </c>
      <c r="B600" s="6">
        <v>1</v>
      </c>
      <c r="C600" s="6" t="s">
        <v>479</v>
      </c>
      <c r="D600" s="5" t="s">
        <v>437</v>
      </c>
      <c r="E600" s="6" t="s">
        <v>1516</v>
      </c>
      <c r="F600" s="7" t="s">
        <v>1335</v>
      </c>
      <c r="G600" s="8" t="s">
        <v>480</v>
      </c>
      <c r="H600" s="9" t="s">
        <v>1052</v>
      </c>
      <c r="I600" s="10"/>
    </row>
    <row r="601" spans="1:9" ht="12">
      <c r="A601" s="5">
        <v>600</v>
      </c>
      <c r="B601" s="6">
        <v>1</v>
      </c>
      <c r="C601" s="6" t="s">
        <v>481</v>
      </c>
      <c r="D601" s="5" t="s">
        <v>482</v>
      </c>
      <c r="G601" s="8" t="s">
        <v>483</v>
      </c>
      <c r="H601" s="9" t="s">
        <v>1519</v>
      </c>
      <c r="I601" s="10"/>
    </row>
    <row r="602" spans="1:9" ht="12">
      <c r="A602" s="5">
        <v>601</v>
      </c>
      <c r="B602" s="6">
        <v>1</v>
      </c>
      <c r="C602" s="6" t="s">
        <v>484</v>
      </c>
      <c r="D602" s="5" t="s">
        <v>485</v>
      </c>
      <c r="F602" s="7" t="s">
        <v>1149</v>
      </c>
      <c r="H602" s="9" t="s">
        <v>1519</v>
      </c>
      <c r="I602" s="10"/>
    </row>
    <row r="603" spans="1:9" ht="12">
      <c r="A603" s="5">
        <v>602</v>
      </c>
      <c r="B603" s="6">
        <v>1</v>
      </c>
      <c r="C603" s="6" t="s">
        <v>486</v>
      </c>
      <c r="D603" s="5" t="s">
        <v>912</v>
      </c>
      <c r="H603" s="9" t="s">
        <v>1519</v>
      </c>
      <c r="I603" s="10"/>
    </row>
    <row r="604" spans="1:9" ht="12">
      <c r="A604" s="5">
        <v>603</v>
      </c>
      <c r="B604" s="6">
        <v>1</v>
      </c>
      <c r="C604" s="6" t="s">
        <v>487</v>
      </c>
      <c r="D604" s="5" t="s">
        <v>579</v>
      </c>
      <c r="G604" s="8" t="s">
        <v>488</v>
      </c>
      <c r="H604" s="9" t="s">
        <v>1519</v>
      </c>
      <c r="I604" s="10"/>
    </row>
    <row r="605" spans="1:9" ht="12">
      <c r="A605" s="5">
        <v>604</v>
      </c>
      <c r="B605" s="6">
        <v>1</v>
      </c>
      <c r="C605" s="6" t="s">
        <v>489</v>
      </c>
      <c r="D605" s="5" t="s">
        <v>490</v>
      </c>
      <c r="G605" s="8" t="s">
        <v>491</v>
      </c>
      <c r="H605" s="9" t="s">
        <v>1519</v>
      </c>
      <c r="I605" s="10"/>
    </row>
    <row r="606" spans="1:9" ht="12">
      <c r="A606" s="5">
        <v>605</v>
      </c>
      <c r="B606" s="6">
        <v>1</v>
      </c>
      <c r="C606" s="6" t="s">
        <v>492</v>
      </c>
      <c r="D606" s="5" t="s">
        <v>923</v>
      </c>
      <c r="E606" s="6" t="s">
        <v>1523</v>
      </c>
      <c r="G606" s="8" t="s">
        <v>457</v>
      </c>
      <c r="H606" s="9" t="s">
        <v>1052</v>
      </c>
      <c r="I606" s="10"/>
    </row>
    <row r="607" spans="1:9" ht="12">
      <c r="A607" s="5">
        <v>606</v>
      </c>
      <c r="B607" s="6">
        <v>1</v>
      </c>
      <c r="C607" s="6" t="s">
        <v>493</v>
      </c>
      <c r="D607" s="5" t="s">
        <v>468</v>
      </c>
      <c r="E607" s="6" t="s">
        <v>1516</v>
      </c>
      <c r="G607" s="8" t="s">
        <v>494</v>
      </c>
      <c r="H607" s="9" t="s">
        <v>1519</v>
      </c>
      <c r="I607" s="10"/>
    </row>
    <row r="608" spans="1:9" ht="12">
      <c r="A608" s="5">
        <v>607</v>
      </c>
      <c r="B608" s="6">
        <v>1</v>
      </c>
      <c r="C608" s="6" t="s">
        <v>495</v>
      </c>
      <c r="D608" s="5" t="s">
        <v>713</v>
      </c>
      <c r="E608" s="6" t="s">
        <v>1516</v>
      </c>
      <c r="G608" s="8" t="s">
        <v>494</v>
      </c>
      <c r="H608" s="9" t="s">
        <v>1519</v>
      </c>
      <c r="I608" s="10"/>
    </row>
    <row r="609" spans="1:9" ht="12">
      <c r="A609" s="5">
        <v>608</v>
      </c>
      <c r="B609" s="6">
        <v>1</v>
      </c>
      <c r="C609" s="6" t="s">
        <v>496</v>
      </c>
      <c r="D609" s="5" t="s">
        <v>641</v>
      </c>
      <c r="E609" s="6" t="s">
        <v>1516</v>
      </c>
      <c r="F609" s="7" t="s">
        <v>680</v>
      </c>
      <c r="H609" s="9" t="s">
        <v>1519</v>
      </c>
      <c r="I609" s="10"/>
    </row>
    <row r="610" spans="1:9" ht="12">
      <c r="A610" s="5">
        <v>609</v>
      </c>
      <c r="B610" s="6">
        <v>1</v>
      </c>
      <c r="C610" s="6" t="s">
        <v>497</v>
      </c>
      <c r="D610" s="5" t="s">
        <v>437</v>
      </c>
      <c r="E610" s="6" t="s">
        <v>1516</v>
      </c>
      <c r="F610" s="7" t="s">
        <v>1232</v>
      </c>
      <c r="G610" s="8" t="s">
        <v>498</v>
      </c>
      <c r="H610" s="9" t="s">
        <v>1519</v>
      </c>
      <c r="I610" s="10"/>
    </row>
    <row r="611" spans="1:9" ht="12">
      <c r="A611" s="5">
        <v>610</v>
      </c>
      <c r="B611" s="6">
        <v>1</v>
      </c>
      <c r="C611" s="6" t="s">
        <v>499</v>
      </c>
      <c r="D611" s="5" t="s">
        <v>641</v>
      </c>
      <c r="E611" s="6" t="s">
        <v>1516</v>
      </c>
      <c r="F611" s="7" t="s">
        <v>1232</v>
      </c>
      <c r="G611" s="8" t="s">
        <v>494</v>
      </c>
      <c r="H611" s="9" t="s">
        <v>1519</v>
      </c>
      <c r="I611" s="10"/>
    </row>
    <row r="612" spans="1:9" ht="12">
      <c r="A612" s="5">
        <v>611</v>
      </c>
      <c r="B612" s="6">
        <v>1</v>
      </c>
      <c r="C612" s="6" t="s">
        <v>500</v>
      </c>
      <c r="D612" s="5" t="s">
        <v>501</v>
      </c>
      <c r="E612" s="6" t="s">
        <v>1478</v>
      </c>
      <c r="H612" s="9" t="s">
        <v>1519</v>
      </c>
      <c r="I612" s="10"/>
    </row>
    <row r="613" spans="1:9" ht="12">
      <c r="A613" s="5">
        <v>612</v>
      </c>
      <c r="B613" s="6">
        <v>1</v>
      </c>
      <c r="C613" s="6" t="s">
        <v>502</v>
      </c>
      <c r="D613" s="5" t="s">
        <v>713</v>
      </c>
      <c r="E613" s="6" t="s">
        <v>1523</v>
      </c>
      <c r="G613" s="8" t="s">
        <v>503</v>
      </c>
      <c r="H613" s="9" t="s">
        <v>1519</v>
      </c>
      <c r="I613" s="10"/>
    </row>
    <row r="614" spans="1:9" ht="12">
      <c r="A614" s="5">
        <v>613</v>
      </c>
      <c r="B614" s="6">
        <v>1</v>
      </c>
      <c r="C614" s="6" t="s">
        <v>504</v>
      </c>
      <c r="D614" s="5" t="s">
        <v>641</v>
      </c>
      <c r="E614" s="6" t="s">
        <v>1523</v>
      </c>
      <c r="G614" s="8" t="s">
        <v>505</v>
      </c>
      <c r="H614" s="9" t="s">
        <v>1519</v>
      </c>
      <c r="I614" s="10"/>
    </row>
    <row r="615" spans="1:9" ht="12">
      <c r="A615" s="5">
        <v>614</v>
      </c>
      <c r="B615" s="6">
        <v>1</v>
      </c>
      <c r="C615" s="6" t="s">
        <v>506</v>
      </c>
      <c r="D615" s="5" t="s">
        <v>649</v>
      </c>
      <c r="E615" s="6" t="s">
        <v>1523</v>
      </c>
      <c r="G615" s="8" t="s">
        <v>507</v>
      </c>
      <c r="H615" s="9" t="s">
        <v>1519</v>
      </c>
      <c r="I615" s="10"/>
    </row>
    <row r="616" spans="1:9" ht="12">
      <c r="A616" s="5">
        <v>615</v>
      </c>
      <c r="B616" s="6">
        <v>1</v>
      </c>
      <c r="C616" s="6" t="s">
        <v>508</v>
      </c>
      <c r="D616" s="5" t="s">
        <v>509</v>
      </c>
      <c r="E616" s="6" t="s">
        <v>1523</v>
      </c>
      <c r="H616" s="9" t="s">
        <v>1519</v>
      </c>
      <c r="I616" s="10"/>
    </row>
    <row r="617" spans="1:9" ht="12">
      <c r="A617" s="5">
        <v>616</v>
      </c>
      <c r="B617" s="6">
        <v>1</v>
      </c>
      <c r="C617" s="6" t="s">
        <v>510</v>
      </c>
      <c r="D617" s="5" t="s">
        <v>471</v>
      </c>
      <c r="E617" s="6" t="s">
        <v>1516</v>
      </c>
      <c r="H617" s="9" t="s">
        <v>1519</v>
      </c>
      <c r="I617" s="10"/>
    </row>
    <row r="618" spans="1:9" ht="12">
      <c r="A618" s="5">
        <v>617</v>
      </c>
      <c r="B618" s="6">
        <v>1</v>
      </c>
      <c r="C618" s="6" t="s">
        <v>511</v>
      </c>
      <c r="D618" s="5" t="s">
        <v>512</v>
      </c>
      <c r="E618" s="6" t="s">
        <v>1516</v>
      </c>
      <c r="H618" s="9" t="s">
        <v>1519</v>
      </c>
      <c r="I618" s="10"/>
    </row>
    <row r="619" spans="1:9" ht="12">
      <c r="A619" s="5">
        <v>618</v>
      </c>
      <c r="B619" s="6">
        <v>1</v>
      </c>
      <c r="C619" s="6" t="s">
        <v>513</v>
      </c>
      <c r="D619" s="5" t="s">
        <v>509</v>
      </c>
      <c r="E619" s="6" t="s">
        <v>1523</v>
      </c>
      <c r="G619" s="8" t="s">
        <v>514</v>
      </c>
      <c r="H619" s="9" t="s">
        <v>1519</v>
      </c>
      <c r="I619" s="10"/>
    </row>
    <row r="620" spans="1:9" ht="12">
      <c r="A620" s="5">
        <v>619</v>
      </c>
      <c r="B620" s="6">
        <v>1</v>
      </c>
      <c r="C620" s="6" t="s">
        <v>515</v>
      </c>
      <c r="D620" s="5" t="s">
        <v>516</v>
      </c>
      <c r="E620" s="6" t="s">
        <v>1516</v>
      </c>
      <c r="H620" s="9" t="s">
        <v>1519</v>
      </c>
      <c r="I620" s="10"/>
    </row>
    <row r="621" spans="1:9" ht="12">
      <c r="A621" s="5">
        <v>620</v>
      </c>
      <c r="B621" s="6">
        <v>1</v>
      </c>
      <c r="C621" s="6" t="s">
        <v>517</v>
      </c>
      <c r="D621" s="5" t="s">
        <v>518</v>
      </c>
      <c r="E621" s="6" t="s">
        <v>1523</v>
      </c>
      <c r="F621" s="7" t="str">
        <f>"65-70 ft from datum 4 ft from LHS"</f>
        <v>65-70 ft from datum 4 ft from LHS</v>
      </c>
      <c r="G621" s="8" t="s">
        <v>519</v>
      </c>
      <c r="H621" s="9" t="s">
        <v>1519</v>
      </c>
      <c r="I621" s="10" t="s">
        <v>1520</v>
      </c>
    </row>
    <row r="622" spans="1:9" ht="12">
      <c r="A622" s="5">
        <v>621</v>
      </c>
      <c r="C622" s="6" t="s">
        <v>520</v>
      </c>
      <c r="D622" s="5" t="s">
        <v>521</v>
      </c>
      <c r="F622" s="7" t="str">
        <f>"65-70 ft from datum 4 ft from LHS"</f>
        <v>65-70 ft from datum 4 ft from LHS</v>
      </c>
      <c r="I622" s="10" t="s">
        <v>1535</v>
      </c>
    </row>
    <row r="623" spans="1:9" ht="12">
      <c r="A623" s="5">
        <v>622</v>
      </c>
      <c r="C623" s="6" t="s">
        <v>522</v>
      </c>
      <c r="D623" s="5" t="s">
        <v>523</v>
      </c>
      <c r="F623" s="7" t="str">
        <f>"65-70 ft from datum 4 ft from LHS"</f>
        <v>65-70 ft from datum 4 ft from LHS</v>
      </c>
      <c r="I623" s="10" t="s">
        <v>1535</v>
      </c>
    </row>
    <row r="624" spans="1:9" ht="12">
      <c r="A624" s="5">
        <v>623</v>
      </c>
      <c r="B624" s="6">
        <v>1</v>
      </c>
      <c r="C624" s="6" t="s">
        <v>524</v>
      </c>
      <c r="D624" s="5" t="s">
        <v>525</v>
      </c>
      <c r="F624" s="7" t="str">
        <f>"64 ft from datum 4 ft from LHS"</f>
        <v>64 ft from datum 4 ft from LHS</v>
      </c>
      <c r="H624" s="9" t="s">
        <v>1052</v>
      </c>
      <c r="I624" s="10" t="s">
        <v>1535</v>
      </c>
    </row>
    <row r="625" spans="1:9" ht="12">
      <c r="A625" s="5">
        <v>624</v>
      </c>
      <c r="C625" s="6" t="s">
        <v>526</v>
      </c>
      <c r="D625" s="5" t="s">
        <v>527</v>
      </c>
      <c r="E625" s="6" t="s">
        <v>1455</v>
      </c>
      <c r="F625" s="7" t="str">
        <f>"64 ft from datum 4 ft from LHS"</f>
        <v>64 ft from datum 4 ft from LHS</v>
      </c>
      <c r="I625" s="10" t="s">
        <v>1535</v>
      </c>
    </row>
    <row r="626" spans="1:9" ht="12">
      <c r="A626" s="5">
        <v>625</v>
      </c>
      <c r="C626" s="6" t="s">
        <v>528</v>
      </c>
      <c r="D626" s="5" t="s">
        <v>529</v>
      </c>
      <c r="F626" s="7" t="str">
        <f>"1st foot"</f>
        <v>1st foot</v>
      </c>
      <c r="I626" s="10" t="s">
        <v>1535</v>
      </c>
    </row>
    <row r="627" spans="1:9" ht="12">
      <c r="A627" s="5">
        <v>626</v>
      </c>
      <c r="C627" s="6" t="s">
        <v>530</v>
      </c>
      <c r="D627" s="5" t="s">
        <v>529</v>
      </c>
      <c r="F627" s="7" t="str">
        <f>"1st foot"</f>
        <v>1st foot</v>
      </c>
      <c r="I627" s="10" t="s">
        <v>1535</v>
      </c>
    </row>
    <row r="628" spans="1:9" ht="12">
      <c r="A628" s="5">
        <v>627</v>
      </c>
      <c r="C628" s="6" t="s">
        <v>531</v>
      </c>
      <c r="D628" s="5" t="s">
        <v>532</v>
      </c>
      <c r="I628" s="10" t="s">
        <v>1535</v>
      </c>
    </row>
    <row r="629" spans="1:9" ht="12">
      <c r="A629" s="5">
        <v>628</v>
      </c>
      <c r="C629" s="6" t="s">
        <v>533</v>
      </c>
      <c r="D629" s="5" t="s">
        <v>534</v>
      </c>
      <c r="E629" s="6" t="s">
        <v>1516</v>
      </c>
      <c r="F629" s="7" t="s">
        <v>1442</v>
      </c>
      <c r="I629" s="10" t="s">
        <v>1535</v>
      </c>
    </row>
    <row r="630" spans="1:9" ht="12">
      <c r="A630" s="5">
        <v>629</v>
      </c>
      <c r="C630" s="6" t="s">
        <v>535</v>
      </c>
      <c r="D630" s="5" t="s">
        <v>518</v>
      </c>
      <c r="F630" s="7" t="str">
        <f aca="true" t="shared" si="4" ref="F630:F662">"63 ft from datum under Burial I"</f>
        <v>63 ft from datum under Burial I</v>
      </c>
      <c r="I630" s="10" t="s">
        <v>1535</v>
      </c>
    </row>
    <row r="631" spans="1:9" ht="12">
      <c r="A631" s="5">
        <v>630</v>
      </c>
      <c r="C631" s="6" t="s">
        <v>338</v>
      </c>
      <c r="D631" s="5" t="s">
        <v>339</v>
      </c>
      <c r="F631" s="7" t="str">
        <f t="shared" si="4"/>
        <v>63 ft from datum under Burial I</v>
      </c>
      <c r="I631" s="10" t="s">
        <v>1535</v>
      </c>
    </row>
    <row r="632" spans="1:9" ht="12">
      <c r="A632" s="5">
        <v>631</v>
      </c>
      <c r="C632" s="6" t="s">
        <v>340</v>
      </c>
      <c r="D632" s="5" t="s">
        <v>341</v>
      </c>
      <c r="F632" s="7" t="str">
        <f t="shared" si="4"/>
        <v>63 ft from datum under Burial I</v>
      </c>
      <c r="I632" s="10" t="s">
        <v>1535</v>
      </c>
    </row>
    <row r="633" spans="1:9" ht="12">
      <c r="A633" s="5">
        <v>632</v>
      </c>
      <c r="B633" s="6">
        <v>1</v>
      </c>
      <c r="C633" s="6" t="s">
        <v>342</v>
      </c>
      <c r="D633" s="5" t="s">
        <v>857</v>
      </c>
      <c r="F633" s="7" t="str">
        <f t="shared" si="4"/>
        <v>63 ft from datum under Burial I</v>
      </c>
      <c r="I633" s="10" t="s">
        <v>1535</v>
      </c>
    </row>
    <row r="634" spans="1:9" ht="12">
      <c r="A634" s="5">
        <v>633</v>
      </c>
      <c r="C634" s="6" t="s">
        <v>343</v>
      </c>
      <c r="D634" s="5" t="s">
        <v>344</v>
      </c>
      <c r="F634" s="7" t="str">
        <f t="shared" si="4"/>
        <v>63 ft from datum under Burial I</v>
      </c>
      <c r="I634" s="10" t="s">
        <v>1535</v>
      </c>
    </row>
    <row r="635" spans="1:9" ht="12">
      <c r="A635" s="5">
        <v>634</v>
      </c>
      <c r="B635" s="6">
        <v>1</v>
      </c>
      <c r="C635" s="6" t="s">
        <v>345</v>
      </c>
      <c r="D635" s="5" t="s">
        <v>344</v>
      </c>
      <c r="F635" s="7" t="str">
        <f t="shared" si="4"/>
        <v>63 ft from datum under Burial I</v>
      </c>
      <c r="I635" s="10" t="s">
        <v>1535</v>
      </c>
    </row>
    <row r="636" spans="1:9" ht="12">
      <c r="A636" s="5">
        <v>635</v>
      </c>
      <c r="C636" s="6" t="s">
        <v>346</v>
      </c>
      <c r="D636" s="5" t="s">
        <v>855</v>
      </c>
      <c r="F636" s="7" t="str">
        <f t="shared" si="4"/>
        <v>63 ft from datum under Burial I</v>
      </c>
      <c r="I636" s="10" t="s">
        <v>1535</v>
      </c>
    </row>
    <row r="637" spans="1:9" ht="12">
      <c r="A637" s="5">
        <v>636</v>
      </c>
      <c r="C637" s="6" t="s">
        <v>347</v>
      </c>
      <c r="D637" s="5" t="s">
        <v>855</v>
      </c>
      <c r="F637" s="7" t="str">
        <f t="shared" si="4"/>
        <v>63 ft from datum under Burial I</v>
      </c>
      <c r="I637" s="10" t="s">
        <v>1535</v>
      </c>
    </row>
    <row r="638" spans="1:9" ht="12">
      <c r="A638" s="5">
        <v>637</v>
      </c>
      <c r="C638" s="6" t="s">
        <v>348</v>
      </c>
      <c r="D638" s="5" t="s">
        <v>855</v>
      </c>
      <c r="F638" s="7" t="str">
        <f t="shared" si="4"/>
        <v>63 ft from datum under Burial I</v>
      </c>
      <c r="G638" s="8" t="s">
        <v>349</v>
      </c>
      <c r="I638" s="10" t="s">
        <v>1535</v>
      </c>
    </row>
    <row r="639" spans="1:9" ht="12">
      <c r="A639" s="5">
        <v>638</v>
      </c>
      <c r="C639" s="6" t="s">
        <v>350</v>
      </c>
      <c r="D639" s="5" t="s">
        <v>351</v>
      </c>
      <c r="F639" s="7" t="str">
        <f t="shared" si="4"/>
        <v>63 ft from datum under Burial I</v>
      </c>
      <c r="H639" s="9" t="str">
        <f>"'young'"</f>
        <v>'young'</v>
      </c>
      <c r="I639" s="10" t="s">
        <v>1535</v>
      </c>
    </row>
    <row r="640" spans="1:10" ht="12">
      <c r="A640" s="5">
        <v>639</v>
      </c>
      <c r="C640" s="6" t="s">
        <v>352</v>
      </c>
      <c r="D640" s="5" t="s">
        <v>353</v>
      </c>
      <c r="F640" s="7" t="str">
        <f t="shared" si="4"/>
        <v>63 ft from datum under Burial I</v>
      </c>
      <c r="I640" s="10" t="s">
        <v>1535</v>
      </c>
      <c r="J640" s="5"/>
    </row>
    <row r="641" spans="1:9" ht="12">
      <c r="A641" s="5">
        <v>640</v>
      </c>
      <c r="C641" s="6" t="s">
        <v>354</v>
      </c>
      <c r="D641" s="5" t="s">
        <v>355</v>
      </c>
      <c r="F641" s="7" t="str">
        <f t="shared" si="4"/>
        <v>63 ft from datum under Burial I</v>
      </c>
      <c r="G641" s="8" t="s">
        <v>356</v>
      </c>
      <c r="I641" s="10" t="s">
        <v>1535</v>
      </c>
    </row>
    <row r="642" spans="1:9" ht="12">
      <c r="A642" s="5">
        <v>641</v>
      </c>
      <c r="C642" s="6" t="s">
        <v>357</v>
      </c>
      <c r="D642" s="5" t="s">
        <v>355</v>
      </c>
      <c r="F642" s="7" t="str">
        <f t="shared" si="4"/>
        <v>63 ft from datum under Burial I</v>
      </c>
      <c r="G642" s="8" t="s">
        <v>358</v>
      </c>
      <c r="I642" s="10" t="s">
        <v>1535</v>
      </c>
    </row>
    <row r="643" spans="1:9" ht="12">
      <c r="A643" s="5">
        <v>642</v>
      </c>
      <c r="C643" s="6" t="s">
        <v>359</v>
      </c>
      <c r="D643" s="5" t="s">
        <v>360</v>
      </c>
      <c r="F643" s="7" t="str">
        <f t="shared" si="4"/>
        <v>63 ft from datum under Burial I</v>
      </c>
      <c r="G643" s="8" t="s">
        <v>361</v>
      </c>
      <c r="I643" s="10" t="s">
        <v>1535</v>
      </c>
    </row>
    <row r="644" spans="1:9" ht="12">
      <c r="A644" s="5">
        <v>643</v>
      </c>
      <c r="B644" s="6">
        <v>1</v>
      </c>
      <c r="C644" s="6" t="s">
        <v>362</v>
      </c>
      <c r="D644" s="5" t="s">
        <v>363</v>
      </c>
      <c r="E644" s="6" t="s">
        <v>1516</v>
      </c>
      <c r="F644" s="7" t="str">
        <f t="shared" si="4"/>
        <v>63 ft from datum under Burial I</v>
      </c>
      <c r="G644" s="8" t="s">
        <v>364</v>
      </c>
      <c r="I644" s="10" t="s">
        <v>1535</v>
      </c>
    </row>
    <row r="645" spans="1:9" ht="12">
      <c r="A645" s="5">
        <v>644</v>
      </c>
      <c r="C645" s="6" t="s">
        <v>365</v>
      </c>
      <c r="D645" s="5" t="s">
        <v>366</v>
      </c>
      <c r="F645" s="7" t="str">
        <f t="shared" si="4"/>
        <v>63 ft from datum under Burial I</v>
      </c>
      <c r="H645" s="9" t="str">
        <f>"'young'"</f>
        <v>'young'</v>
      </c>
      <c r="I645" s="10" t="s">
        <v>1535</v>
      </c>
    </row>
    <row r="646" spans="1:9" ht="12">
      <c r="A646" s="5">
        <v>645</v>
      </c>
      <c r="C646" s="6" t="s">
        <v>367</v>
      </c>
      <c r="D646" s="5" t="s">
        <v>368</v>
      </c>
      <c r="F646" s="7" t="str">
        <f t="shared" si="4"/>
        <v>63 ft from datum under Burial I</v>
      </c>
      <c r="I646" s="10" t="s">
        <v>1535</v>
      </c>
    </row>
    <row r="647" spans="1:9" ht="12">
      <c r="A647" s="5">
        <v>646</v>
      </c>
      <c r="B647" s="6">
        <v>1</v>
      </c>
      <c r="C647" s="6" t="s">
        <v>369</v>
      </c>
      <c r="D647" s="5" t="s">
        <v>370</v>
      </c>
      <c r="E647" s="6" t="s">
        <v>1523</v>
      </c>
      <c r="F647" s="7" t="str">
        <f t="shared" si="4"/>
        <v>63 ft from datum under Burial I</v>
      </c>
      <c r="G647" s="8" t="s">
        <v>371</v>
      </c>
      <c r="H647" s="9" t="s">
        <v>1519</v>
      </c>
      <c r="I647" s="10" t="s">
        <v>1520</v>
      </c>
    </row>
    <row r="648" spans="1:9" ht="12">
      <c r="A648" s="5">
        <v>647</v>
      </c>
      <c r="B648" s="6">
        <v>1</v>
      </c>
      <c r="C648" s="6" t="s">
        <v>372</v>
      </c>
      <c r="D648" s="5" t="s">
        <v>373</v>
      </c>
      <c r="E648" s="6" t="s">
        <v>1516</v>
      </c>
      <c r="F648" s="7" t="str">
        <f t="shared" si="4"/>
        <v>63 ft from datum under Burial I</v>
      </c>
      <c r="G648" s="8" t="s">
        <v>374</v>
      </c>
      <c r="I648" s="10" t="s">
        <v>1520</v>
      </c>
    </row>
    <row r="649" spans="1:9" ht="12">
      <c r="A649" s="5">
        <v>648</v>
      </c>
      <c r="B649" s="6">
        <v>1</v>
      </c>
      <c r="C649" s="6" t="s">
        <v>375</v>
      </c>
      <c r="D649" s="5" t="s">
        <v>534</v>
      </c>
      <c r="F649" s="7" t="str">
        <f t="shared" si="4"/>
        <v>63 ft from datum under Burial I</v>
      </c>
      <c r="I649" s="10" t="s">
        <v>1520</v>
      </c>
    </row>
    <row r="650" spans="1:9" ht="12">
      <c r="A650" s="5">
        <v>649</v>
      </c>
      <c r="C650" s="6" t="s">
        <v>376</v>
      </c>
      <c r="D650" s="5" t="s">
        <v>377</v>
      </c>
      <c r="F650" s="7" t="str">
        <f t="shared" si="4"/>
        <v>63 ft from datum under Burial I</v>
      </c>
      <c r="I650" s="10" t="s">
        <v>1520</v>
      </c>
    </row>
    <row r="651" spans="1:9" ht="12">
      <c r="A651" s="5">
        <v>650</v>
      </c>
      <c r="C651" s="6" t="s">
        <v>378</v>
      </c>
      <c r="D651" s="5" t="s">
        <v>377</v>
      </c>
      <c r="F651" s="7" t="str">
        <f t="shared" si="4"/>
        <v>63 ft from datum under Burial I</v>
      </c>
      <c r="I651" s="10" t="s">
        <v>1520</v>
      </c>
    </row>
    <row r="652" spans="1:9" ht="12">
      <c r="A652" s="5">
        <v>651</v>
      </c>
      <c r="B652" s="6">
        <v>1</v>
      </c>
      <c r="C652" s="6" t="s">
        <v>379</v>
      </c>
      <c r="D652" s="5" t="s">
        <v>373</v>
      </c>
      <c r="E652" s="6" t="s">
        <v>1523</v>
      </c>
      <c r="F652" s="7" t="str">
        <f t="shared" si="4"/>
        <v>63 ft from datum under Burial I</v>
      </c>
      <c r="G652" s="8" t="s">
        <v>374</v>
      </c>
      <c r="I652" s="10" t="s">
        <v>1520</v>
      </c>
    </row>
    <row r="653" spans="1:9" ht="12">
      <c r="A653" s="5">
        <v>652</v>
      </c>
      <c r="B653" s="6">
        <v>1</v>
      </c>
      <c r="C653" s="6" t="s">
        <v>380</v>
      </c>
      <c r="D653" s="5" t="s">
        <v>857</v>
      </c>
      <c r="F653" s="7" t="str">
        <f t="shared" si="4"/>
        <v>63 ft from datum under Burial I</v>
      </c>
      <c r="I653" s="10" t="s">
        <v>1535</v>
      </c>
    </row>
    <row r="654" spans="1:9" ht="12">
      <c r="A654" s="5">
        <v>653</v>
      </c>
      <c r="C654" s="6" t="s">
        <v>381</v>
      </c>
      <c r="D654" s="5" t="s">
        <v>382</v>
      </c>
      <c r="F654" s="7" t="str">
        <f t="shared" si="4"/>
        <v>63 ft from datum under Burial I</v>
      </c>
      <c r="I654" s="10" t="s">
        <v>1535</v>
      </c>
    </row>
    <row r="655" spans="1:9" ht="12">
      <c r="A655" s="5">
        <v>654</v>
      </c>
      <c r="B655" s="6">
        <v>1</v>
      </c>
      <c r="C655" s="6" t="s">
        <v>383</v>
      </c>
      <c r="D655" s="5" t="s">
        <v>855</v>
      </c>
      <c r="F655" s="7" t="str">
        <f t="shared" si="4"/>
        <v>63 ft from datum under Burial I</v>
      </c>
      <c r="I655" s="10" t="s">
        <v>1535</v>
      </c>
    </row>
    <row r="656" spans="1:9" ht="12">
      <c r="A656" s="5">
        <v>655</v>
      </c>
      <c r="C656" s="6" t="s">
        <v>384</v>
      </c>
      <c r="D656" s="5" t="s">
        <v>385</v>
      </c>
      <c r="F656" s="7" t="str">
        <f t="shared" si="4"/>
        <v>63 ft from datum under Burial I</v>
      </c>
      <c r="I656" s="10" t="s">
        <v>1535</v>
      </c>
    </row>
    <row r="657" spans="1:9" ht="12">
      <c r="A657" s="5">
        <v>656</v>
      </c>
      <c r="C657" s="6" t="s">
        <v>386</v>
      </c>
      <c r="D657" s="5" t="s">
        <v>355</v>
      </c>
      <c r="F657" s="7" t="str">
        <f t="shared" si="4"/>
        <v>63 ft from datum under Burial I</v>
      </c>
      <c r="I657" s="10" t="s">
        <v>1535</v>
      </c>
    </row>
    <row r="658" spans="1:9" ht="12">
      <c r="A658" s="5">
        <v>657</v>
      </c>
      <c r="C658" s="6" t="s">
        <v>387</v>
      </c>
      <c r="D658" s="5" t="s">
        <v>355</v>
      </c>
      <c r="F658" s="7" t="str">
        <f t="shared" si="4"/>
        <v>63 ft from datum under Burial I</v>
      </c>
      <c r="I658" s="10" t="s">
        <v>1535</v>
      </c>
    </row>
    <row r="659" spans="1:9" ht="12">
      <c r="A659" s="5">
        <v>658</v>
      </c>
      <c r="C659" s="6" t="s">
        <v>388</v>
      </c>
      <c r="D659" s="5" t="s">
        <v>363</v>
      </c>
      <c r="F659" s="7" t="str">
        <f t="shared" si="4"/>
        <v>63 ft from datum under Burial I</v>
      </c>
      <c r="I659" s="10" t="s">
        <v>1535</v>
      </c>
    </row>
    <row r="660" spans="1:9" ht="12">
      <c r="A660" s="5">
        <v>659</v>
      </c>
      <c r="C660" s="6" t="s">
        <v>389</v>
      </c>
      <c r="D660" s="5" t="s">
        <v>390</v>
      </c>
      <c r="F660" s="7" t="str">
        <f t="shared" si="4"/>
        <v>63 ft from datum under Burial I</v>
      </c>
      <c r="I660" s="10" t="s">
        <v>1535</v>
      </c>
    </row>
    <row r="661" spans="1:9" ht="12">
      <c r="A661" s="5">
        <v>660</v>
      </c>
      <c r="C661" s="6" t="s">
        <v>391</v>
      </c>
      <c r="D661" s="5" t="s">
        <v>363</v>
      </c>
      <c r="F661" s="7" t="str">
        <f t="shared" si="4"/>
        <v>63 ft from datum under Burial I</v>
      </c>
      <c r="I661" s="10" t="s">
        <v>1535</v>
      </c>
    </row>
    <row r="662" spans="1:9" ht="12">
      <c r="A662" s="5">
        <v>661</v>
      </c>
      <c r="B662" s="6">
        <v>1</v>
      </c>
      <c r="C662" s="6" t="s">
        <v>392</v>
      </c>
      <c r="D662" s="5" t="s">
        <v>857</v>
      </c>
      <c r="F662" s="7" t="str">
        <f t="shared" si="4"/>
        <v>63 ft from datum under Burial I</v>
      </c>
      <c r="I662" s="10" t="s">
        <v>1535</v>
      </c>
    </row>
    <row r="663" spans="1:9" ht="12">
      <c r="A663" s="5">
        <v>662</v>
      </c>
      <c r="B663" s="6">
        <v>1</v>
      </c>
      <c r="C663" s="6" t="s">
        <v>393</v>
      </c>
      <c r="D663" s="5" t="s">
        <v>518</v>
      </c>
      <c r="F663" s="7" t="s">
        <v>394</v>
      </c>
      <c r="I663" s="10" t="s">
        <v>1520</v>
      </c>
    </row>
    <row r="664" spans="1:9" ht="12">
      <c r="A664" s="5">
        <v>663</v>
      </c>
      <c r="C664" s="6" t="s">
        <v>395</v>
      </c>
      <c r="D664" s="5" t="s">
        <v>396</v>
      </c>
      <c r="E664" s="6" t="s">
        <v>1523</v>
      </c>
      <c r="F664" s="7" t="s">
        <v>397</v>
      </c>
      <c r="G664" s="8" t="s">
        <v>398</v>
      </c>
      <c r="H664" s="9" t="s">
        <v>1519</v>
      </c>
      <c r="I664" s="10" t="s">
        <v>1520</v>
      </c>
    </row>
    <row r="665" spans="1:9" ht="12">
      <c r="A665" s="5">
        <v>664</v>
      </c>
      <c r="B665" s="6">
        <v>1</v>
      </c>
      <c r="C665" s="6" t="s">
        <v>399</v>
      </c>
      <c r="D665" s="5" t="s">
        <v>400</v>
      </c>
      <c r="F665" s="7" t="s">
        <v>1364</v>
      </c>
      <c r="G665" s="8" t="s">
        <v>1051</v>
      </c>
      <c r="I665" s="10" t="s">
        <v>1535</v>
      </c>
    </row>
    <row r="666" spans="1:9" ht="12">
      <c r="A666" s="5">
        <v>665</v>
      </c>
      <c r="C666" s="6" t="s">
        <v>401</v>
      </c>
      <c r="D666" s="5" t="s">
        <v>836</v>
      </c>
      <c r="I666" s="10" t="s">
        <v>1535</v>
      </c>
    </row>
    <row r="667" spans="1:9" ht="12">
      <c r="A667" s="5">
        <v>666</v>
      </c>
      <c r="C667" s="6" t="s">
        <v>402</v>
      </c>
      <c r="D667" s="5" t="s">
        <v>836</v>
      </c>
      <c r="I667" s="10" t="s">
        <v>1535</v>
      </c>
    </row>
    <row r="668" spans="1:9" ht="12">
      <c r="A668" s="5">
        <v>667</v>
      </c>
      <c r="B668" s="6">
        <v>1</v>
      </c>
      <c r="C668" s="6" t="s">
        <v>403</v>
      </c>
      <c r="D668" s="5" t="s">
        <v>404</v>
      </c>
      <c r="E668" s="6" t="s">
        <v>1523</v>
      </c>
      <c r="F668" s="7" t="s">
        <v>1364</v>
      </c>
      <c r="H668" s="9" t="s">
        <v>1052</v>
      </c>
      <c r="I668" s="10" t="s">
        <v>1520</v>
      </c>
    </row>
    <row r="669" spans="1:9" ht="12">
      <c r="A669" s="5">
        <v>668</v>
      </c>
      <c r="C669" s="6" t="s">
        <v>405</v>
      </c>
      <c r="D669" s="5" t="s">
        <v>529</v>
      </c>
      <c r="I669" s="10" t="s">
        <v>1535</v>
      </c>
    </row>
    <row r="670" spans="1:9" ht="12">
      <c r="A670" s="5">
        <v>669</v>
      </c>
      <c r="B670" s="6">
        <v>1</v>
      </c>
      <c r="C670" s="6" t="s">
        <v>406</v>
      </c>
      <c r="D670" s="5" t="s">
        <v>407</v>
      </c>
      <c r="E670" s="6" t="s">
        <v>1523</v>
      </c>
      <c r="G670" s="8" t="s">
        <v>408</v>
      </c>
      <c r="H670" s="9" t="s">
        <v>1052</v>
      </c>
      <c r="I670" s="10" t="s">
        <v>1520</v>
      </c>
    </row>
    <row r="671" spans="1:9" ht="12">
      <c r="A671" s="5">
        <v>670</v>
      </c>
      <c r="C671" s="6" t="s">
        <v>409</v>
      </c>
      <c r="D671" s="5" t="s">
        <v>410</v>
      </c>
      <c r="E671" s="6" t="s">
        <v>1516</v>
      </c>
      <c r="F671" s="7" t="s">
        <v>411</v>
      </c>
      <c r="I671" s="10" t="s">
        <v>1520</v>
      </c>
    </row>
    <row r="672" spans="1:9" ht="12">
      <c r="A672" s="5">
        <v>671</v>
      </c>
      <c r="C672" s="6" t="s">
        <v>412</v>
      </c>
      <c r="D672" s="5" t="s">
        <v>413</v>
      </c>
      <c r="G672" s="11" t="s">
        <v>414</v>
      </c>
      <c r="I672" s="10" t="s">
        <v>1226</v>
      </c>
    </row>
    <row r="673" spans="1:9" ht="12">
      <c r="A673" s="5">
        <v>672</v>
      </c>
      <c r="C673" s="6" t="s">
        <v>415</v>
      </c>
      <c r="D673" s="5" t="s">
        <v>416</v>
      </c>
      <c r="I673" s="10" t="s">
        <v>1535</v>
      </c>
    </row>
    <row r="674" spans="1:9" ht="12">
      <c r="A674" s="5">
        <v>673</v>
      </c>
      <c r="B674" s="6">
        <v>1</v>
      </c>
      <c r="C674" s="6" t="s">
        <v>417</v>
      </c>
      <c r="D674" s="5" t="s">
        <v>413</v>
      </c>
      <c r="E674" s="6" t="s">
        <v>1516</v>
      </c>
      <c r="F674" s="7" t="s">
        <v>720</v>
      </c>
      <c r="G674" s="8" t="s">
        <v>418</v>
      </c>
      <c r="H674" s="9" t="s">
        <v>1519</v>
      </c>
      <c r="I674" s="10" t="s">
        <v>1520</v>
      </c>
    </row>
    <row r="675" spans="1:9" ht="12">
      <c r="A675" s="5">
        <v>674</v>
      </c>
      <c r="B675" s="6">
        <v>1</v>
      </c>
      <c r="C675" s="6" t="s">
        <v>419</v>
      </c>
      <c r="D675" s="5" t="s">
        <v>413</v>
      </c>
      <c r="E675" s="6" t="s">
        <v>1478</v>
      </c>
      <c r="F675" s="7" t="s">
        <v>420</v>
      </c>
      <c r="G675" s="8" t="s">
        <v>421</v>
      </c>
      <c r="H675" s="9" t="s">
        <v>1052</v>
      </c>
      <c r="I675" s="10" t="s">
        <v>1535</v>
      </c>
    </row>
    <row r="676" spans="1:9" ht="12">
      <c r="A676" s="5">
        <v>675</v>
      </c>
      <c r="C676" s="6" t="s">
        <v>422</v>
      </c>
      <c r="D676" s="5" t="s">
        <v>529</v>
      </c>
      <c r="I676" s="10" t="s">
        <v>1535</v>
      </c>
    </row>
    <row r="677" spans="1:9" ht="12">
      <c r="A677" s="5">
        <v>676</v>
      </c>
      <c r="B677" s="6">
        <v>1</v>
      </c>
      <c r="C677" s="6" t="s">
        <v>423</v>
      </c>
      <c r="D677" s="5" t="s">
        <v>413</v>
      </c>
      <c r="E677" s="6" t="s">
        <v>1523</v>
      </c>
      <c r="F677" s="7" t="s">
        <v>720</v>
      </c>
      <c r="I677" s="10" t="s">
        <v>1520</v>
      </c>
    </row>
    <row r="678" spans="1:9" ht="12">
      <c r="A678" s="5">
        <v>677</v>
      </c>
      <c r="C678" s="6" t="s">
        <v>424</v>
      </c>
      <c r="D678" s="5" t="s">
        <v>373</v>
      </c>
      <c r="E678" s="6" t="s">
        <v>1516</v>
      </c>
      <c r="I678" s="10" t="s">
        <v>1535</v>
      </c>
    </row>
    <row r="679" spans="1:9" ht="12">
      <c r="A679" s="5">
        <v>678</v>
      </c>
      <c r="B679" s="6">
        <v>1</v>
      </c>
      <c r="C679" s="6" t="s">
        <v>425</v>
      </c>
      <c r="D679" s="5" t="s">
        <v>912</v>
      </c>
      <c r="E679" s="6" t="s">
        <v>1523</v>
      </c>
      <c r="H679" s="9" t="s">
        <v>1052</v>
      </c>
      <c r="I679" s="10" t="s">
        <v>1535</v>
      </c>
    </row>
    <row r="680" spans="1:9" ht="12">
      <c r="A680" s="5">
        <v>679</v>
      </c>
      <c r="B680" s="6">
        <v>1</v>
      </c>
      <c r="C680" s="6" t="s">
        <v>426</v>
      </c>
      <c r="D680" s="5" t="s">
        <v>427</v>
      </c>
      <c r="E680" s="6" t="s">
        <v>1455</v>
      </c>
      <c r="F680" s="7" t="s">
        <v>1364</v>
      </c>
      <c r="G680" s="8" t="s">
        <v>428</v>
      </c>
      <c r="H680" s="9" t="s">
        <v>1519</v>
      </c>
      <c r="I680" s="10" t="s">
        <v>1520</v>
      </c>
    </row>
    <row r="681" spans="1:9" ht="12">
      <c r="A681" s="5">
        <v>680</v>
      </c>
      <c r="B681" s="6">
        <v>1</v>
      </c>
      <c r="C681" s="6" t="s">
        <v>429</v>
      </c>
      <c r="D681" s="5" t="s">
        <v>427</v>
      </c>
      <c r="E681" s="6" t="s">
        <v>1516</v>
      </c>
      <c r="F681" s="7" t="s">
        <v>720</v>
      </c>
      <c r="G681" s="8" t="s">
        <v>430</v>
      </c>
      <c r="H681" s="9" t="s">
        <v>1052</v>
      </c>
      <c r="I681" s="10" t="s">
        <v>1520</v>
      </c>
    </row>
    <row r="682" spans="1:9" ht="12">
      <c r="A682" s="5">
        <v>681</v>
      </c>
      <c r="B682" s="6">
        <v>1</v>
      </c>
      <c r="C682" s="6" t="s">
        <v>431</v>
      </c>
      <c r="D682" s="5" t="s">
        <v>432</v>
      </c>
      <c r="E682" s="6" t="s">
        <v>1516</v>
      </c>
      <c r="F682" s="7" t="s">
        <v>1364</v>
      </c>
      <c r="G682" s="8" t="s">
        <v>236</v>
      </c>
      <c r="I682" s="10" t="s">
        <v>1535</v>
      </c>
    </row>
    <row r="683" spans="1:9" ht="12">
      <c r="A683" s="5">
        <v>682</v>
      </c>
      <c r="C683" s="6" t="s">
        <v>237</v>
      </c>
      <c r="D683" s="5" t="s">
        <v>238</v>
      </c>
      <c r="G683" s="11" t="s">
        <v>239</v>
      </c>
      <c r="I683" s="10" t="s">
        <v>1226</v>
      </c>
    </row>
    <row r="684" spans="1:9" ht="12">
      <c r="A684" s="5">
        <v>683</v>
      </c>
      <c r="C684" s="6" t="s">
        <v>240</v>
      </c>
      <c r="D684" s="5" t="s">
        <v>238</v>
      </c>
      <c r="E684" s="6" t="s">
        <v>1478</v>
      </c>
      <c r="G684" s="11" t="s">
        <v>241</v>
      </c>
      <c r="I684" s="10" t="s">
        <v>242</v>
      </c>
    </row>
    <row r="685" spans="1:9" ht="12">
      <c r="A685" s="5">
        <v>684</v>
      </c>
      <c r="C685" s="6" t="s">
        <v>243</v>
      </c>
      <c r="D685" s="5" t="s">
        <v>341</v>
      </c>
      <c r="E685" s="6" t="s">
        <v>1516</v>
      </c>
      <c r="I685" s="10" t="s">
        <v>1535</v>
      </c>
    </row>
    <row r="686" spans="1:10" ht="12">
      <c r="A686" s="5">
        <v>685</v>
      </c>
      <c r="B686" s="6">
        <v>1</v>
      </c>
      <c r="C686" s="6" t="s">
        <v>244</v>
      </c>
      <c r="D686" s="5" t="s">
        <v>245</v>
      </c>
      <c r="F686" s="7" t="s">
        <v>720</v>
      </c>
      <c r="H686" s="9" t="s">
        <v>1519</v>
      </c>
      <c r="I686" s="10" t="s">
        <v>1520</v>
      </c>
      <c r="J686" s="5"/>
    </row>
    <row r="687" spans="1:9" ht="12">
      <c r="A687" s="5">
        <v>686</v>
      </c>
      <c r="C687" s="6" t="s">
        <v>246</v>
      </c>
      <c r="D687" s="5" t="s">
        <v>247</v>
      </c>
      <c r="I687" s="10" t="s">
        <v>1535</v>
      </c>
    </row>
    <row r="688" spans="1:9" ht="12">
      <c r="A688" s="5">
        <v>687</v>
      </c>
      <c r="C688" s="6" t="s">
        <v>248</v>
      </c>
      <c r="D688" s="5" t="s">
        <v>249</v>
      </c>
      <c r="E688" s="6" t="s">
        <v>1516</v>
      </c>
      <c r="I688" s="10" t="s">
        <v>1535</v>
      </c>
    </row>
    <row r="689" spans="1:9" ht="12">
      <c r="A689" s="5">
        <v>688</v>
      </c>
      <c r="B689" s="6">
        <v>1</v>
      </c>
      <c r="C689" s="6" t="s">
        <v>250</v>
      </c>
      <c r="D689" s="5" t="s">
        <v>413</v>
      </c>
      <c r="E689" s="6" t="s">
        <v>1523</v>
      </c>
      <c r="F689" s="7" t="s">
        <v>720</v>
      </c>
      <c r="H689" s="9" t="s">
        <v>1052</v>
      </c>
      <c r="I689" s="10" t="s">
        <v>1520</v>
      </c>
    </row>
    <row r="690" spans="1:9" ht="12">
      <c r="A690" s="5">
        <v>689</v>
      </c>
      <c r="B690" s="6">
        <v>1</v>
      </c>
      <c r="C690" s="6" t="s">
        <v>251</v>
      </c>
      <c r="D690" s="5" t="s">
        <v>921</v>
      </c>
      <c r="E690" s="6" t="s">
        <v>1455</v>
      </c>
      <c r="F690" s="7" t="s">
        <v>1364</v>
      </c>
      <c r="I690" s="10" t="s">
        <v>1535</v>
      </c>
    </row>
    <row r="691" spans="1:9" ht="12">
      <c r="A691" s="5">
        <v>690</v>
      </c>
      <c r="C691" s="6" t="s">
        <v>252</v>
      </c>
      <c r="D691" s="5" t="s">
        <v>253</v>
      </c>
      <c r="I691" s="10" t="s">
        <v>1535</v>
      </c>
    </row>
    <row r="692" spans="1:9" ht="12">
      <c r="A692" s="5">
        <v>691</v>
      </c>
      <c r="C692" s="6" t="s">
        <v>254</v>
      </c>
      <c r="D692" s="5" t="s">
        <v>255</v>
      </c>
      <c r="I692" s="10" t="s">
        <v>1535</v>
      </c>
    </row>
    <row r="693" spans="1:9" ht="12">
      <c r="A693" s="5">
        <v>692</v>
      </c>
      <c r="C693" s="6" t="s">
        <v>256</v>
      </c>
      <c r="D693" s="5" t="s">
        <v>366</v>
      </c>
      <c r="G693" s="8" t="s">
        <v>1051</v>
      </c>
      <c r="I693" s="10" t="s">
        <v>1535</v>
      </c>
    </row>
    <row r="694" spans="1:9" ht="12">
      <c r="A694" s="5">
        <v>693</v>
      </c>
      <c r="C694" s="6" t="s">
        <v>257</v>
      </c>
      <c r="D694" s="5" t="s">
        <v>355</v>
      </c>
      <c r="F694" s="7" t="s">
        <v>1191</v>
      </c>
      <c r="I694" s="10" t="s">
        <v>1535</v>
      </c>
    </row>
    <row r="695" spans="1:9" ht="12">
      <c r="A695" s="5">
        <v>694</v>
      </c>
      <c r="C695" s="6" t="s">
        <v>258</v>
      </c>
      <c r="D695" s="5" t="s">
        <v>341</v>
      </c>
      <c r="E695" s="6" t="s">
        <v>1516</v>
      </c>
      <c r="I695" s="10" t="s">
        <v>1535</v>
      </c>
    </row>
    <row r="696" spans="1:9" ht="12">
      <c r="A696" s="5">
        <v>695</v>
      </c>
      <c r="B696" s="6">
        <v>1</v>
      </c>
      <c r="C696" s="6" t="s">
        <v>259</v>
      </c>
      <c r="D696" s="5" t="s">
        <v>260</v>
      </c>
      <c r="F696" s="7" t="s">
        <v>261</v>
      </c>
      <c r="I696" s="10" t="s">
        <v>1535</v>
      </c>
    </row>
    <row r="697" spans="1:9" ht="12">
      <c r="A697" s="5">
        <v>696</v>
      </c>
      <c r="B697" s="6">
        <v>1</v>
      </c>
      <c r="C697" s="6" t="s">
        <v>262</v>
      </c>
      <c r="D697" s="5" t="s">
        <v>263</v>
      </c>
      <c r="G697" s="8" t="s">
        <v>264</v>
      </c>
      <c r="H697" s="9" t="s">
        <v>1519</v>
      </c>
      <c r="I697" s="10" t="s">
        <v>1520</v>
      </c>
    </row>
    <row r="698" spans="1:9" ht="12">
      <c r="A698" s="5">
        <v>697</v>
      </c>
      <c r="C698" s="6" t="s">
        <v>265</v>
      </c>
      <c r="D698" s="5" t="s">
        <v>266</v>
      </c>
      <c r="G698" s="8" t="s">
        <v>267</v>
      </c>
      <c r="I698" s="10" t="s">
        <v>1535</v>
      </c>
    </row>
    <row r="699" spans="1:9" ht="12">
      <c r="A699" s="5">
        <v>698</v>
      </c>
      <c r="C699" s="6" t="s">
        <v>268</v>
      </c>
      <c r="D699" s="5" t="s">
        <v>269</v>
      </c>
      <c r="I699" s="10" t="s">
        <v>1535</v>
      </c>
    </row>
    <row r="700" spans="1:9" ht="12">
      <c r="A700" s="5">
        <v>699</v>
      </c>
      <c r="B700" s="6">
        <v>1</v>
      </c>
      <c r="C700" s="6" t="s">
        <v>270</v>
      </c>
      <c r="D700" s="5" t="s">
        <v>413</v>
      </c>
      <c r="F700" s="7" t="s">
        <v>720</v>
      </c>
      <c r="H700" s="9" t="s">
        <v>1519</v>
      </c>
      <c r="I700" s="10" t="s">
        <v>1520</v>
      </c>
    </row>
    <row r="701" spans="1:9" ht="12">
      <c r="A701" s="5">
        <v>700</v>
      </c>
      <c r="C701" s="6" t="s">
        <v>271</v>
      </c>
      <c r="D701" s="5" t="s">
        <v>370</v>
      </c>
      <c r="I701" s="10" t="s">
        <v>1535</v>
      </c>
    </row>
    <row r="702" spans="1:9" ht="12">
      <c r="A702" s="5">
        <v>701</v>
      </c>
      <c r="C702" s="6" t="s">
        <v>272</v>
      </c>
      <c r="D702" s="5" t="s">
        <v>273</v>
      </c>
      <c r="E702" s="6" t="s">
        <v>1523</v>
      </c>
      <c r="I702" s="10" t="s">
        <v>1535</v>
      </c>
    </row>
    <row r="703" spans="1:9" ht="12">
      <c r="A703" s="5">
        <v>702</v>
      </c>
      <c r="C703" s="6" t="s">
        <v>274</v>
      </c>
      <c r="D703" s="5" t="s">
        <v>857</v>
      </c>
      <c r="I703" s="10" t="s">
        <v>1535</v>
      </c>
    </row>
    <row r="704" spans="1:9" ht="12">
      <c r="A704" s="5">
        <v>703</v>
      </c>
      <c r="C704" s="6" t="s">
        <v>275</v>
      </c>
      <c r="D704" s="5" t="s">
        <v>532</v>
      </c>
      <c r="I704" s="10" t="s">
        <v>1535</v>
      </c>
    </row>
    <row r="705" spans="1:9" ht="12">
      <c r="A705" s="5">
        <v>704</v>
      </c>
      <c r="C705" s="6" t="s">
        <v>276</v>
      </c>
      <c r="D705" s="5" t="s">
        <v>532</v>
      </c>
      <c r="I705" s="10" t="s">
        <v>1535</v>
      </c>
    </row>
    <row r="706" spans="1:9" ht="12">
      <c r="A706" s="5">
        <v>705</v>
      </c>
      <c r="C706" s="6" t="s">
        <v>277</v>
      </c>
      <c r="D706" s="5" t="s">
        <v>363</v>
      </c>
      <c r="I706" s="10" t="s">
        <v>1535</v>
      </c>
    </row>
    <row r="707" spans="1:9" ht="12">
      <c r="A707" s="5">
        <v>706</v>
      </c>
      <c r="C707" s="6" t="s">
        <v>278</v>
      </c>
      <c r="D707" s="5" t="s">
        <v>279</v>
      </c>
      <c r="F707" s="7" t="s">
        <v>280</v>
      </c>
      <c r="G707" s="8" t="s">
        <v>281</v>
      </c>
      <c r="I707" s="10" t="s">
        <v>1535</v>
      </c>
    </row>
    <row r="708" spans="1:9" ht="12">
      <c r="A708" s="5">
        <v>707</v>
      </c>
      <c r="C708" s="6" t="s">
        <v>282</v>
      </c>
      <c r="D708" s="5" t="s">
        <v>283</v>
      </c>
      <c r="E708" s="6" t="s">
        <v>1516</v>
      </c>
      <c r="I708" s="10" t="s">
        <v>1535</v>
      </c>
    </row>
    <row r="709" spans="1:9" ht="12">
      <c r="A709" s="5">
        <v>708</v>
      </c>
      <c r="C709" s="6" t="s">
        <v>284</v>
      </c>
      <c r="D709" s="5" t="s">
        <v>370</v>
      </c>
      <c r="E709" s="6" t="s">
        <v>1516</v>
      </c>
      <c r="I709" s="10" t="s">
        <v>1535</v>
      </c>
    </row>
    <row r="710" spans="1:9" ht="12">
      <c r="A710" s="5">
        <v>709</v>
      </c>
      <c r="C710" s="6" t="s">
        <v>285</v>
      </c>
      <c r="D710" s="5" t="s">
        <v>286</v>
      </c>
      <c r="I710" s="10" t="s">
        <v>1535</v>
      </c>
    </row>
    <row r="711" spans="1:9" ht="12">
      <c r="A711" s="5">
        <v>710</v>
      </c>
      <c r="C711" s="6" t="s">
        <v>287</v>
      </c>
      <c r="D711" s="5" t="s">
        <v>286</v>
      </c>
      <c r="I711" s="10" t="s">
        <v>1535</v>
      </c>
    </row>
    <row r="712" spans="1:9" ht="12">
      <c r="A712" s="5">
        <v>711</v>
      </c>
      <c r="B712" s="6">
        <v>1</v>
      </c>
      <c r="C712" s="6" t="s">
        <v>288</v>
      </c>
      <c r="D712" s="5" t="s">
        <v>921</v>
      </c>
      <c r="E712" s="6" t="s">
        <v>1516</v>
      </c>
      <c r="F712" s="7" t="s">
        <v>1389</v>
      </c>
      <c r="I712" s="10" t="s">
        <v>1535</v>
      </c>
    </row>
    <row r="713" spans="1:9" ht="12">
      <c r="A713" s="5">
        <v>712</v>
      </c>
      <c r="C713" s="6" t="s">
        <v>289</v>
      </c>
      <c r="D713" s="5" t="s">
        <v>290</v>
      </c>
      <c r="G713" s="8" t="str">
        <f>"'child'"</f>
        <v>'child'</v>
      </c>
      <c r="H713" s="9" t="str">
        <f>"'child'"</f>
        <v>'child'</v>
      </c>
      <c r="I713" s="10" t="s">
        <v>1535</v>
      </c>
    </row>
    <row r="714" spans="1:9" ht="12">
      <c r="A714" s="5">
        <v>713</v>
      </c>
      <c r="C714" s="6" t="s">
        <v>291</v>
      </c>
      <c r="D714" s="5" t="s">
        <v>292</v>
      </c>
      <c r="I714" s="10" t="s">
        <v>1535</v>
      </c>
    </row>
    <row r="715" spans="1:9" ht="12">
      <c r="A715" s="5">
        <v>714</v>
      </c>
      <c r="B715" s="6">
        <v>1</v>
      </c>
      <c r="C715" s="6" t="s">
        <v>293</v>
      </c>
      <c r="D715" s="5" t="s">
        <v>400</v>
      </c>
      <c r="E715" s="6" t="s">
        <v>1455</v>
      </c>
      <c r="I715" s="10" t="s">
        <v>1535</v>
      </c>
    </row>
    <row r="716" spans="1:9" ht="12">
      <c r="A716" s="5">
        <v>715</v>
      </c>
      <c r="B716" s="6">
        <v>1</v>
      </c>
      <c r="C716" s="6" t="s">
        <v>294</v>
      </c>
      <c r="D716" s="5" t="s">
        <v>921</v>
      </c>
      <c r="I716" s="10" t="s">
        <v>1535</v>
      </c>
    </row>
    <row r="717" spans="1:9" ht="12">
      <c r="A717" s="5">
        <v>716</v>
      </c>
      <c r="B717" s="6">
        <v>1</v>
      </c>
      <c r="C717" s="6" t="s">
        <v>295</v>
      </c>
      <c r="D717" s="5" t="s">
        <v>921</v>
      </c>
      <c r="E717" s="6" t="s">
        <v>1523</v>
      </c>
      <c r="I717" s="10" t="s">
        <v>1535</v>
      </c>
    </row>
    <row r="718" spans="1:9" ht="12">
      <c r="A718" s="5">
        <v>717</v>
      </c>
      <c r="C718" s="6" t="s">
        <v>296</v>
      </c>
      <c r="D718" s="5" t="s">
        <v>521</v>
      </c>
      <c r="I718" s="10" t="s">
        <v>1535</v>
      </c>
    </row>
    <row r="719" spans="1:9" ht="12">
      <c r="A719" s="5">
        <v>718</v>
      </c>
      <c r="B719" s="6">
        <v>1</v>
      </c>
      <c r="C719" s="6" t="s">
        <v>297</v>
      </c>
      <c r="D719" s="5" t="s">
        <v>870</v>
      </c>
      <c r="E719" s="6" t="s">
        <v>1516</v>
      </c>
      <c r="G719" s="8" t="s">
        <v>298</v>
      </c>
      <c r="H719" s="9" t="s">
        <v>1052</v>
      </c>
      <c r="I719" s="10" t="s">
        <v>1535</v>
      </c>
    </row>
    <row r="720" spans="1:9" ht="12">
      <c r="A720" s="5">
        <v>719</v>
      </c>
      <c r="B720" s="6">
        <v>1</v>
      </c>
      <c r="C720" s="6" t="s">
        <v>299</v>
      </c>
      <c r="D720" s="5" t="s">
        <v>300</v>
      </c>
      <c r="I720" s="10" t="s">
        <v>1535</v>
      </c>
    </row>
    <row r="721" spans="1:9" ht="12">
      <c r="A721" s="5">
        <v>720</v>
      </c>
      <c r="C721" s="6" t="s">
        <v>301</v>
      </c>
      <c r="D721" s="5" t="s">
        <v>249</v>
      </c>
      <c r="I721" s="10" t="s">
        <v>1535</v>
      </c>
    </row>
    <row r="722" spans="1:9" ht="12">
      <c r="A722" s="5">
        <v>721</v>
      </c>
      <c r="C722" s="6" t="s">
        <v>302</v>
      </c>
      <c r="D722" s="5" t="s">
        <v>303</v>
      </c>
      <c r="G722" s="8" t="str">
        <f>"'young individual'"</f>
        <v>'young individual'</v>
      </c>
      <c r="H722" s="9" t="str">
        <f>"'young'"</f>
        <v>'young'</v>
      </c>
      <c r="I722" s="10" t="s">
        <v>1535</v>
      </c>
    </row>
    <row r="723" spans="1:9" ht="12">
      <c r="A723" s="5">
        <v>722</v>
      </c>
      <c r="C723" s="6" t="s">
        <v>304</v>
      </c>
      <c r="D723" s="5" t="s">
        <v>370</v>
      </c>
      <c r="E723" s="6" t="s">
        <v>1516</v>
      </c>
      <c r="I723" s="10" t="s">
        <v>1535</v>
      </c>
    </row>
    <row r="724" spans="1:9" ht="12">
      <c r="A724" s="5">
        <v>723</v>
      </c>
      <c r="B724" s="6">
        <v>1</v>
      </c>
      <c r="C724" s="6" t="s">
        <v>305</v>
      </c>
      <c r="D724" s="5" t="s">
        <v>306</v>
      </c>
      <c r="E724" s="6" t="s">
        <v>1523</v>
      </c>
      <c r="G724" s="8" t="s">
        <v>307</v>
      </c>
      <c r="H724" s="9" t="s">
        <v>1494</v>
      </c>
      <c r="I724" s="10" t="s">
        <v>1520</v>
      </c>
    </row>
    <row r="725" spans="1:9" ht="12">
      <c r="A725" s="5">
        <v>724</v>
      </c>
      <c r="B725" s="6">
        <v>1</v>
      </c>
      <c r="C725" s="6" t="s">
        <v>308</v>
      </c>
      <c r="D725" s="5" t="s">
        <v>306</v>
      </c>
      <c r="E725" s="6" t="s">
        <v>1523</v>
      </c>
      <c r="G725" s="8" t="s">
        <v>309</v>
      </c>
      <c r="H725" s="9" t="s">
        <v>1494</v>
      </c>
      <c r="I725" s="10" t="s">
        <v>1520</v>
      </c>
    </row>
    <row r="726" spans="1:9" ht="12">
      <c r="A726" s="5">
        <v>725</v>
      </c>
      <c r="C726" s="6" t="s">
        <v>310</v>
      </c>
      <c r="D726" s="5" t="s">
        <v>311</v>
      </c>
      <c r="E726" s="6" t="s">
        <v>1523</v>
      </c>
      <c r="I726" s="10" t="s">
        <v>1535</v>
      </c>
    </row>
    <row r="727" spans="1:9" ht="12">
      <c r="A727" s="5">
        <v>726</v>
      </c>
      <c r="C727" s="6" t="s">
        <v>312</v>
      </c>
      <c r="D727" s="5" t="s">
        <v>313</v>
      </c>
      <c r="I727" s="10" t="s">
        <v>1535</v>
      </c>
    </row>
    <row r="728" spans="1:9" ht="12">
      <c r="A728" s="5">
        <v>727</v>
      </c>
      <c r="B728" s="6">
        <v>1</v>
      </c>
      <c r="C728" s="6" t="s">
        <v>314</v>
      </c>
      <c r="D728" s="5" t="s">
        <v>921</v>
      </c>
      <c r="E728" s="6" t="s">
        <v>1478</v>
      </c>
      <c r="F728" s="7" t="s">
        <v>720</v>
      </c>
      <c r="G728" s="8" t="s">
        <v>298</v>
      </c>
      <c r="I728" s="10" t="s">
        <v>1535</v>
      </c>
    </row>
    <row r="729" spans="1:9" ht="12">
      <c r="A729" s="5">
        <v>728</v>
      </c>
      <c r="B729" s="6">
        <v>1</v>
      </c>
      <c r="C729" s="6" t="s">
        <v>315</v>
      </c>
      <c r="D729" s="5" t="s">
        <v>316</v>
      </c>
      <c r="E729" s="6" t="s">
        <v>1523</v>
      </c>
      <c r="F729" s="7" t="s">
        <v>317</v>
      </c>
      <c r="G729" s="8" t="s">
        <v>318</v>
      </c>
      <c r="H729" s="9" t="s">
        <v>1519</v>
      </c>
      <c r="I729" s="10" t="s">
        <v>1535</v>
      </c>
    </row>
    <row r="730" spans="1:9" ht="12">
      <c r="A730" s="5">
        <v>729</v>
      </c>
      <c r="B730" s="6">
        <v>1</v>
      </c>
      <c r="C730" s="6" t="s">
        <v>319</v>
      </c>
      <c r="D730" s="5" t="s">
        <v>921</v>
      </c>
      <c r="F730" s="7" t="s">
        <v>261</v>
      </c>
      <c r="I730" s="10" t="s">
        <v>1535</v>
      </c>
    </row>
    <row r="731" spans="1:9" ht="12">
      <c r="A731" s="5">
        <v>730</v>
      </c>
      <c r="B731" s="6">
        <v>1</v>
      </c>
      <c r="C731" s="6" t="s">
        <v>320</v>
      </c>
      <c r="D731" s="5" t="s">
        <v>921</v>
      </c>
      <c r="F731" s="7" t="s">
        <v>629</v>
      </c>
      <c r="I731" s="10" t="s">
        <v>1535</v>
      </c>
    </row>
    <row r="732" spans="1:9" ht="12">
      <c r="A732" s="5">
        <v>731</v>
      </c>
      <c r="B732" s="6">
        <v>1</v>
      </c>
      <c r="C732" s="6" t="s">
        <v>321</v>
      </c>
      <c r="D732" s="5" t="s">
        <v>921</v>
      </c>
      <c r="F732" s="7" t="s">
        <v>322</v>
      </c>
      <c r="I732" s="10" t="s">
        <v>1535</v>
      </c>
    </row>
    <row r="733" spans="1:9" ht="12">
      <c r="A733" s="5">
        <v>732</v>
      </c>
      <c r="C733" s="6" t="s">
        <v>323</v>
      </c>
      <c r="D733" s="5" t="s">
        <v>324</v>
      </c>
      <c r="I733" s="10" t="s">
        <v>1535</v>
      </c>
    </row>
    <row r="734" spans="1:9" ht="12">
      <c r="A734" s="5">
        <v>733</v>
      </c>
      <c r="B734" s="6">
        <v>1</v>
      </c>
      <c r="C734" s="6" t="s">
        <v>325</v>
      </c>
      <c r="D734" s="5" t="s">
        <v>326</v>
      </c>
      <c r="E734" s="6" t="s">
        <v>1455</v>
      </c>
      <c r="F734" s="7" t="s">
        <v>1364</v>
      </c>
      <c r="H734" s="9" t="s">
        <v>1519</v>
      </c>
      <c r="I734" s="10" t="s">
        <v>1520</v>
      </c>
    </row>
    <row r="735" spans="1:9" ht="12">
      <c r="A735" s="5">
        <v>734</v>
      </c>
      <c r="B735" s="6">
        <v>1</v>
      </c>
      <c r="C735" s="6" t="s">
        <v>327</v>
      </c>
      <c r="D735" s="5" t="s">
        <v>328</v>
      </c>
      <c r="E735" s="6" t="s">
        <v>1523</v>
      </c>
      <c r="F735" s="7" t="s">
        <v>329</v>
      </c>
      <c r="G735" s="8" t="s">
        <v>330</v>
      </c>
      <c r="H735" s="9" t="s">
        <v>1519</v>
      </c>
      <c r="I735" s="10" t="s">
        <v>1520</v>
      </c>
    </row>
    <row r="736" spans="1:9" ht="12">
      <c r="A736" s="5">
        <v>735</v>
      </c>
      <c r="B736" s="6">
        <v>1</v>
      </c>
      <c r="C736" s="6" t="s">
        <v>331</v>
      </c>
      <c r="D736" s="5" t="s">
        <v>351</v>
      </c>
      <c r="E736" s="6" t="s">
        <v>1516</v>
      </c>
      <c r="F736" s="7" t="s">
        <v>329</v>
      </c>
      <c r="H736" s="9" t="s">
        <v>1519</v>
      </c>
      <c r="I736" s="10" t="s">
        <v>1520</v>
      </c>
    </row>
    <row r="737" spans="1:9" ht="12">
      <c r="A737" s="5">
        <v>736</v>
      </c>
      <c r="C737" s="6" t="s">
        <v>332</v>
      </c>
      <c r="D737" s="5" t="s">
        <v>333</v>
      </c>
      <c r="F737" s="7" t="s">
        <v>334</v>
      </c>
      <c r="G737" s="11" t="s">
        <v>414</v>
      </c>
      <c r="I737" s="10" t="s">
        <v>1226</v>
      </c>
    </row>
    <row r="738" spans="1:9" ht="12">
      <c r="A738" s="5">
        <v>737</v>
      </c>
      <c r="C738" s="6" t="s">
        <v>335</v>
      </c>
      <c r="D738" s="5" t="s">
        <v>518</v>
      </c>
      <c r="F738" s="7" t="s">
        <v>336</v>
      </c>
      <c r="I738" s="10" t="s">
        <v>1535</v>
      </c>
    </row>
    <row r="739" spans="1:10" ht="12">
      <c r="A739" s="5">
        <v>738</v>
      </c>
      <c r="B739" s="6">
        <v>1</v>
      </c>
      <c r="C739" s="6" t="s">
        <v>337</v>
      </c>
      <c r="D739" s="5" t="s">
        <v>413</v>
      </c>
      <c r="E739" s="6" t="s">
        <v>1523</v>
      </c>
      <c r="F739" s="7" t="s">
        <v>336</v>
      </c>
      <c r="G739" s="8" t="s">
        <v>147</v>
      </c>
      <c r="H739" s="9" t="s">
        <v>1519</v>
      </c>
      <c r="I739" s="10" t="s">
        <v>1520</v>
      </c>
      <c r="J739" s="5"/>
    </row>
    <row r="740" spans="1:9" ht="12">
      <c r="A740" s="5">
        <v>739</v>
      </c>
      <c r="B740" s="6">
        <v>1</v>
      </c>
      <c r="C740" s="6" t="s">
        <v>148</v>
      </c>
      <c r="D740" s="5" t="s">
        <v>149</v>
      </c>
      <c r="E740" s="6" t="s">
        <v>1516</v>
      </c>
      <c r="G740" s="11" t="s">
        <v>150</v>
      </c>
      <c r="H740" s="9" t="s">
        <v>1519</v>
      </c>
      <c r="I740" s="10" t="s">
        <v>1520</v>
      </c>
    </row>
    <row r="741" spans="1:9" ht="12">
      <c r="A741" s="5">
        <v>740</v>
      </c>
      <c r="B741" s="6">
        <v>1</v>
      </c>
      <c r="C741" s="6" t="s">
        <v>151</v>
      </c>
      <c r="D741" s="5" t="s">
        <v>363</v>
      </c>
      <c r="E741" s="6" t="s">
        <v>1516</v>
      </c>
      <c r="G741" s="8" t="s">
        <v>152</v>
      </c>
      <c r="I741" s="10" t="s">
        <v>1520</v>
      </c>
    </row>
    <row r="742" spans="1:9" ht="12">
      <c r="A742" s="5">
        <v>741</v>
      </c>
      <c r="B742" s="6">
        <v>1</v>
      </c>
      <c r="C742" s="6" t="s">
        <v>153</v>
      </c>
      <c r="D742" s="5" t="s">
        <v>154</v>
      </c>
      <c r="E742" s="6" t="s">
        <v>1523</v>
      </c>
      <c r="I742" s="10" t="s">
        <v>1520</v>
      </c>
    </row>
    <row r="743" spans="1:9" ht="12">
      <c r="A743" s="5">
        <v>742</v>
      </c>
      <c r="C743" s="6" t="s">
        <v>155</v>
      </c>
      <c r="D743" s="5" t="s">
        <v>521</v>
      </c>
      <c r="E743" s="6" t="s">
        <v>1523</v>
      </c>
      <c r="I743" s="10" t="s">
        <v>1535</v>
      </c>
    </row>
    <row r="744" spans="1:9" ht="12">
      <c r="A744" s="5">
        <v>743</v>
      </c>
      <c r="B744" s="6">
        <v>1</v>
      </c>
      <c r="C744" s="6" t="s">
        <v>156</v>
      </c>
      <c r="D744" s="5" t="s">
        <v>532</v>
      </c>
      <c r="H744" s="9" t="s">
        <v>1519</v>
      </c>
      <c r="I744" s="10" t="s">
        <v>1520</v>
      </c>
    </row>
    <row r="745" spans="1:9" ht="12">
      <c r="A745" s="5">
        <v>744</v>
      </c>
      <c r="B745" s="6">
        <v>1</v>
      </c>
      <c r="C745" s="6" t="s">
        <v>157</v>
      </c>
      <c r="D745" s="5" t="s">
        <v>355</v>
      </c>
      <c r="E745" s="6" t="s">
        <v>1523</v>
      </c>
      <c r="I745" s="10" t="s">
        <v>1520</v>
      </c>
    </row>
    <row r="746" spans="1:9" ht="12">
      <c r="A746" s="5">
        <v>745</v>
      </c>
      <c r="B746" s="6">
        <v>1</v>
      </c>
      <c r="C746" s="6" t="s">
        <v>158</v>
      </c>
      <c r="D746" s="5" t="s">
        <v>410</v>
      </c>
      <c r="E746" s="6" t="s">
        <v>1478</v>
      </c>
      <c r="I746" s="10" t="s">
        <v>1520</v>
      </c>
    </row>
    <row r="747" spans="1:9" ht="12">
      <c r="A747" s="5">
        <v>746</v>
      </c>
      <c r="B747" s="6">
        <v>1</v>
      </c>
      <c r="C747" s="6" t="s">
        <v>159</v>
      </c>
      <c r="D747" s="5" t="s">
        <v>353</v>
      </c>
      <c r="E747" s="6" t="s">
        <v>1523</v>
      </c>
      <c r="G747" s="8" t="s">
        <v>794</v>
      </c>
      <c r="H747" s="9" t="s">
        <v>1052</v>
      </c>
      <c r="I747" s="10" t="s">
        <v>1520</v>
      </c>
    </row>
    <row r="748" spans="1:9" ht="12">
      <c r="A748" s="5">
        <v>747</v>
      </c>
      <c r="B748" s="6">
        <v>1</v>
      </c>
      <c r="C748" s="6" t="s">
        <v>160</v>
      </c>
      <c r="D748" s="5" t="s">
        <v>326</v>
      </c>
      <c r="E748" s="6" t="s">
        <v>1523</v>
      </c>
      <c r="H748" s="9" t="s">
        <v>1519</v>
      </c>
      <c r="I748" s="10"/>
    </row>
    <row r="749" spans="1:9" ht="12">
      <c r="A749" s="5">
        <v>748</v>
      </c>
      <c r="B749" s="6">
        <v>1</v>
      </c>
      <c r="C749" s="6" t="s">
        <v>161</v>
      </c>
      <c r="D749" s="5" t="s">
        <v>518</v>
      </c>
      <c r="E749" s="6" t="s">
        <v>1516</v>
      </c>
      <c r="F749" s="7" t="s">
        <v>680</v>
      </c>
      <c r="H749" s="9" t="s">
        <v>1519</v>
      </c>
      <c r="I749" s="10"/>
    </row>
    <row r="750" spans="1:9" ht="12">
      <c r="A750" s="5">
        <v>749</v>
      </c>
      <c r="C750" s="6" t="s">
        <v>162</v>
      </c>
      <c r="D750" s="5" t="s">
        <v>518</v>
      </c>
      <c r="G750" s="11" t="s">
        <v>414</v>
      </c>
      <c r="I750" s="10" t="s">
        <v>1226</v>
      </c>
    </row>
    <row r="751" spans="1:9" ht="12">
      <c r="A751" s="5">
        <v>750</v>
      </c>
      <c r="B751" s="6">
        <v>1</v>
      </c>
      <c r="C751" s="6" t="s">
        <v>163</v>
      </c>
      <c r="D751" s="5" t="s">
        <v>164</v>
      </c>
      <c r="E751" s="6" t="s">
        <v>1523</v>
      </c>
      <c r="F751" s="7" t="s">
        <v>1335</v>
      </c>
      <c r="G751" s="8" t="s">
        <v>165</v>
      </c>
      <c r="H751" s="9" t="s">
        <v>1519</v>
      </c>
      <c r="I751" s="10"/>
    </row>
    <row r="752" spans="1:9" ht="12">
      <c r="A752" s="5">
        <v>751</v>
      </c>
      <c r="B752" s="6">
        <v>1</v>
      </c>
      <c r="C752" s="6" t="s">
        <v>166</v>
      </c>
      <c r="D752" s="5" t="s">
        <v>149</v>
      </c>
      <c r="E752" s="6" t="s">
        <v>1516</v>
      </c>
      <c r="F752" s="7" t="s">
        <v>680</v>
      </c>
      <c r="G752" s="11" t="s">
        <v>167</v>
      </c>
      <c r="H752" s="9" t="s">
        <v>1519</v>
      </c>
      <c r="I752" s="19" t="s">
        <v>168</v>
      </c>
    </row>
    <row r="753" spans="1:9" ht="12">
      <c r="A753" s="5">
        <v>752</v>
      </c>
      <c r="B753" s="6">
        <v>1</v>
      </c>
      <c r="C753" s="6" t="s">
        <v>169</v>
      </c>
      <c r="D753" s="5" t="s">
        <v>427</v>
      </c>
      <c r="E753" s="6" t="s">
        <v>1516</v>
      </c>
      <c r="G753" s="8" t="s">
        <v>170</v>
      </c>
      <c r="H753" s="9" t="s">
        <v>1519</v>
      </c>
      <c r="I753" s="10" t="s">
        <v>1520</v>
      </c>
    </row>
    <row r="754" spans="1:9" ht="12">
      <c r="A754" s="5">
        <v>753</v>
      </c>
      <c r="B754" s="6">
        <v>1</v>
      </c>
      <c r="C754" s="6" t="s">
        <v>171</v>
      </c>
      <c r="D754" s="5" t="s">
        <v>333</v>
      </c>
      <c r="E754" s="6" t="s">
        <v>1516</v>
      </c>
      <c r="F754" s="7" t="s">
        <v>1232</v>
      </c>
      <c r="G754" s="8" t="s">
        <v>810</v>
      </c>
      <c r="H754" s="9" t="s">
        <v>1052</v>
      </c>
      <c r="I754" s="10"/>
    </row>
    <row r="755" spans="1:9" ht="12">
      <c r="A755" s="5">
        <v>754</v>
      </c>
      <c r="C755" s="6" t="s">
        <v>172</v>
      </c>
      <c r="D755" s="5" t="s">
        <v>427</v>
      </c>
      <c r="F755" s="7" t="s">
        <v>173</v>
      </c>
      <c r="G755" s="11" t="s">
        <v>174</v>
      </c>
      <c r="I755" s="10"/>
    </row>
    <row r="756" spans="1:9" ht="12">
      <c r="A756" s="5">
        <v>755</v>
      </c>
      <c r="C756" s="6" t="s">
        <v>175</v>
      </c>
      <c r="D756" s="5" t="s">
        <v>176</v>
      </c>
      <c r="I756" s="10"/>
    </row>
    <row r="757" spans="1:9" ht="12">
      <c r="A757" s="5">
        <v>756</v>
      </c>
      <c r="B757" s="6">
        <v>1</v>
      </c>
      <c r="C757" s="6" t="s">
        <v>177</v>
      </c>
      <c r="D757" s="5" t="s">
        <v>363</v>
      </c>
      <c r="E757" s="6" t="s">
        <v>1516</v>
      </c>
      <c r="F757" s="7" t="s">
        <v>1232</v>
      </c>
      <c r="G757" s="8" t="s">
        <v>178</v>
      </c>
      <c r="I757" s="10"/>
    </row>
    <row r="758" spans="1:9" ht="12">
      <c r="A758" s="5">
        <v>757</v>
      </c>
      <c r="B758" s="6">
        <v>1</v>
      </c>
      <c r="C758" s="6" t="s">
        <v>179</v>
      </c>
      <c r="D758" s="5" t="s">
        <v>518</v>
      </c>
      <c r="E758" s="6" t="s">
        <v>1516</v>
      </c>
      <c r="F758" s="7" t="s">
        <v>1232</v>
      </c>
      <c r="G758" s="8" t="s">
        <v>41</v>
      </c>
      <c r="I758" s="10"/>
    </row>
    <row r="759" spans="1:9" ht="12">
      <c r="A759" s="5">
        <v>758</v>
      </c>
      <c r="B759" s="6">
        <v>1</v>
      </c>
      <c r="C759" s="6" t="s">
        <v>180</v>
      </c>
      <c r="D759" s="5" t="s">
        <v>518</v>
      </c>
      <c r="E759" s="6" t="s">
        <v>1523</v>
      </c>
      <c r="F759" s="7" t="s">
        <v>1232</v>
      </c>
      <c r="H759" s="9" t="s">
        <v>1052</v>
      </c>
      <c r="I759" s="10"/>
    </row>
    <row r="760" spans="1:9" ht="12">
      <c r="A760" s="5">
        <v>759</v>
      </c>
      <c r="C760" s="6" t="s">
        <v>181</v>
      </c>
      <c r="D760" s="5" t="s">
        <v>413</v>
      </c>
      <c r="G760" s="11" t="s">
        <v>414</v>
      </c>
      <c r="I760" s="10" t="s">
        <v>1226</v>
      </c>
    </row>
    <row r="761" spans="1:9" ht="12">
      <c r="A761" s="5">
        <v>760</v>
      </c>
      <c r="C761" s="6" t="s">
        <v>182</v>
      </c>
      <c r="D761" s="5" t="s">
        <v>183</v>
      </c>
      <c r="F761" s="7" t="s">
        <v>173</v>
      </c>
      <c r="G761" s="11" t="s">
        <v>184</v>
      </c>
      <c r="I761" s="10" t="s">
        <v>664</v>
      </c>
    </row>
    <row r="762" spans="1:9" ht="12">
      <c r="A762" s="5">
        <v>761</v>
      </c>
      <c r="B762" s="6">
        <v>1</v>
      </c>
      <c r="C762" s="6" t="s">
        <v>185</v>
      </c>
      <c r="D762" s="5" t="s">
        <v>149</v>
      </c>
      <c r="E762" s="6" t="s">
        <v>1516</v>
      </c>
      <c r="F762" s="7" t="s">
        <v>1238</v>
      </c>
      <c r="H762" s="9" t="s">
        <v>1519</v>
      </c>
      <c r="I762" s="10"/>
    </row>
    <row r="763" spans="1:9" ht="12">
      <c r="A763" s="5">
        <v>762</v>
      </c>
      <c r="B763" s="6">
        <v>1</v>
      </c>
      <c r="C763" s="6" t="s">
        <v>186</v>
      </c>
      <c r="D763" s="5" t="s">
        <v>413</v>
      </c>
      <c r="F763" s="7" t="s">
        <v>1238</v>
      </c>
      <c r="H763" s="9" t="s">
        <v>1519</v>
      </c>
      <c r="I763" s="10"/>
    </row>
    <row r="764" spans="1:9" ht="12">
      <c r="A764" s="5">
        <v>763</v>
      </c>
      <c r="B764" s="6">
        <v>1</v>
      </c>
      <c r="C764" s="6" t="s">
        <v>187</v>
      </c>
      <c r="D764" s="5" t="s">
        <v>817</v>
      </c>
      <c r="F764" s="7" t="s">
        <v>1238</v>
      </c>
      <c r="G764" s="8" t="s">
        <v>188</v>
      </c>
      <c r="H764" s="9" t="s">
        <v>1519</v>
      </c>
      <c r="I764" s="10"/>
    </row>
    <row r="765" spans="1:9" ht="12">
      <c r="A765" s="5">
        <v>764</v>
      </c>
      <c r="B765" s="6">
        <v>1</v>
      </c>
      <c r="C765" s="6" t="s">
        <v>189</v>
      </c>
      <c r="D765" s="5" t="s">
        <v>363</v>
      </c>
      <c r="E765" s="6" t="s">
        <v>1523</v>
      </c>
      <c r="F765" s="7" t="s">
        <v>1335</v>
      </c>
      <c r="G765" s="8" t="s">
        <v>190</v>
      </c>
      <c r="H765" s="9" t="s">
        <v>1519</v>
      </c>
      <c r="I765" s="10"/>
    </row>
    <row r="766" spans="1:9" ht="12">
      <c r="A766" s="5">
        <v>765</v>
      </c>
      <c r="B766" s="6">
        <v>1</v>
      </c>
      <c r="C766" s="6" t="s">
        <v>191</v>
      </c>
      <c r="D766" s="5" t="s">
        <v>518</v>
      </c>
      <c r="F766" s="7" t="s">
        <v>680</v>
      </c>
      <c r="H766" s="9" t="s">
        <v>1519</v>
      </c>
      <c r="I766" s="10"/>
    </row>
    <row r="767" spans="1:9" ht="12">
      <c r="A767" s="5">
        <v>766</v>
      </c>
      <c r="B767" s="6">
        <v>1</v>
      </c>
      <c r="C767" s="6" t="s">
        <v>192</v>
      </c>
      <c r="D767" s="5" t="s">
        <v>413</v>
      </c>
      <c r="F767" s="7" t="s">
        <v>680</v>
      </c>
      <c r="H767" s="9" t="s">
        <v>1519</v>
      </c>
      <c r="I767" s="10"/>
    </row>
    <row r="768" spans="1:9" ht="12">
      <c r="A768" s="5">
        <v>767</v>
      </c>
      <c r="B768" s="6">
        <v>1</v>
      </c>
      <c r="C768" s="6" t="s">
        <v>193</v>
      </c>
      <c r="D768" s="5" t="s">
        <v>353</v>
      </c>
      <c r="E768" s="6" t="s">
        <v>1516</v>
      </c>
      <c r="G768" s="8" t="s">
        <v>194</v>
      </c>
      <c r="H768" s="9" t="s">
        <v>1519</v>
      </c>
      <c r="I768" s="10"/>
    </row>
    <row r="769" spans="1:9" ht="12">
      <c r="A769" s="5">
        <v>768</v>
      </c>
      <c r="B769" s="6">
        <v>1</v>
      </c>
      <c r="C769" s="6" t="s">
        <v>195</v>
      </c>
      <c r="D769" s="5" t="s">
        <v>518</v>
      </c>
      <c r="E769" s="6" t="s">
        <v>1523</v>
      </c>
      <c r="F769" s="7" t="s">
        <v>680</v>
      </c>
      <c r="H769" s="9" t="s">
        <v>1519</v>
      </c>
      <c r="I769" s="10"/>
    </row>
    <row r="770" spans="1:9" ht="12">
      <c r="A770" s="5">
        <v>769</v>
      </c>
      <c r="B770" s="6">
        <v>1</v>
      </c>
      <c r="C770" s="6" t="s">
        <v>196</v>
      </c>
      <c r="D770" s="5" t="s">
        <v>518</v>
      </c>
      <c r="E770" s="6" t="s">
        <v>1516</v>
      </c>
      <c r="F770" s="7" t="s">
        <v>680</v>
      </c>
      <c r="H770" s="9" t="s">
        <v>1519</v>
      </c>
      <c r="I770" s="10"/>
    </row>
    <row r="771" spans="1:9" ht="12">
      <c r="A771" s="5">
        <v>770</v>
      </c>
      <c r="B771" s="6">
        <v>1</v>
      </c>
      <c r="C771" s="6" t="s">
        <v>197</v>
      </c>
      <c r="D771" s="5" t="s">
        <v>198</v>
      </c>
      <c r="E771" s="6" t="s">
        <v>1523</v>
      </c>
      <c r="F771" s="7" t="s">
        <v>1238</v>
      </c>
      <c r="H771" s="9" t="s">
        <v>1519</v>
      </c>
      <c r="I771" s="10"/>
    </row>
    <row r="772" spans="1:9" ht="12">
      <c r="A772" s="5">
        <v>771</v>
      </c>
      <c r="B772" s="6">
        <v>1</v>
      </c>
      <c r="C772" s="6" t="s">
        <v>199</v>
      </c>
      <c r="D772" s="5" t="s">
        <v>413</v>
      </c>
      <c r="E772" s="6" t="s">
        <v>1478</v>
      </c>
      <c r="G772" s="8" t="s">
        <v>537</v>
      </c>
      <c r="H772" s="9" t="s">
        <v>1052</v>
      </c>
      <c r="I772" s="10"/>
    </row>
    <row r="773" spans="1:9" ht="12">
      <c r="A773" s="5">
        <v>772</v>
      </c>
      <c r="B773" s="6">
        <v>1</v>
      </c>
      <c r="C773" s="6" t="s">
        <v>200</v>
      </c>
      <c r="D773" s="5" t="s">
        <v>363</v>
      </c>
      <c r="E773" s="6" t="s">
        <v>1523</v>
      </c>
      <c r="F773" s="7" t="s">
        <v>1238</v>
      </c>
      <c r="H773" s="9" t="s">
        <v>1519</v>
      </c>
      <c r="I773" s="10"/>
    </row>
    <row r="774" spans="1:9" ht="12">
      <c r="A774" s="5">
        <v>773</v>
      </c>
      <c r="B774" s="6">
        <v>1</v>
      </c>
      <c r="C774" s="6" t="s">
        <v>201</v>
      </c>
      <c r="D774" s="5" t="s">
        <v>263</v>
      </c>
      <c r="E774" s="6" t="s">
        <v>1478</v>
      </c>
      <c r="F774" s="7" t="s">
        <v>1238</v>
      </c>
      <c r="G774" s="8" t="s">
        <v>794</v>
      </c>
      <c r="H774" s="9" t="s">
        <v>1052</v>
      </c>
      <c r="I774" s="10"/>
    </row>
    <row r="775" spans="1:9" ht="12">
      <c r="A775" s="5">
        <v>774</v>
      </c>
      <c r="B775" s="6">
        <v>1</v>
      </c>
      <c r="C775" s="6" t="s">
        <v>202</v>
      </c>
      <c r="D775" s="5" t="s">
        <v>203</v>
      </c>
      <c r="E775" s="6" t="s">
        <v>1455</v>
      </c>
      <c r="H775" s="9" t="s">
        <v>1519</v>
      </c>
      <c r="I775" s="10"/>
    </row>
    <row r="776" spans="1:9" ht="12">
      <c r="A776" s="5">
        <v>775</v>
      </c>
      <c r="B776" s="6">
        <v>1</v>
      </c>
      <c r="C776" s="6" t="s">
        <v>204</v>
      </c>
      <c r="D776" s="5" t="s">
        <v>203</v>
      </c>
      <c r="E776" s="6" t="s">
        <v>1516</v>
      </c>
      <c r="H776" s="9" t="s">
        <v>1519</v>
      </c>
      <c r="I776" s="10"/>
    </row>
    <row r="777" spans="1:9" ht="12">
      <c r="A777" s="5">
        <v>776</v>
      </c>
      <c r="B777" s="6">
        <v>1</v>
      </c>
      <c r="C777" s="6" t="s">
        <v>205</v>
      </c>
      <c r="D777" s="5" t="s">
        <v>283</v>
      </c>
      <c r="E777" s="6" t="s">
        <v>1523</v>
      </c>
      <c r="F777" s="7" t="s">
        <v>206</v>
      </c>
      <c r="H777" s="9" t="s">
        <v>1519</v>
      </c>
      <c r="I777" s="10"/>
    </row>
    <row r="778" spans="1:9" ht="12">
      <c r="A778" s="5">
        <v>777</v>
      </c>
      <c r="B778" s="6">
        <v>1</v>
      </c>
      <c r="C778" s="6" t="s">
        <v>207</v>
      </c>
      <c r="D778" s="5" t="s">
        <v>283</v>
      </c>
      <c r="E778" s="6" t="s">
        <v>1516</v>
      </c>
      <c r="H778" s="9" t="s">
        <v>1519</v>
      </c>
      <c r="I778" s="10"/>
    </row>
    <row r="779" spans="1:9" ht="12">
      <c r="A779" s="5">
        <v>778</v>
      </c>
      <c r="B779" s="6">
        <v>1</v>
      </c>
      <c r="C779" s="6" t="s">
        <v>208</v>
      </c>
      <c r="D779" s="5" t="s">
        <v>209</v>
      </c>
      <c r="H779" s="9" t="s">
        <v>1519</v>
      </c>
      <c r="I779" s="10"/>
    </row>
    <row r="780" spans="1:9" ht="12">
      <c r="A780" s="5">
        <v>779</v>
      </c>
      <c r="B780" s="6">
        <v>1</v>
      </c>
      <c r="C780" s="6" t="s">
        <v>210</v>
      </c>
      <c r="D780" s="5" t="s">
        <v>149</v>
      </c>
      <c r="E780" s="6" t="s">
        <v>1523</v>
      </c>
      <c r="G780" s="8" t="s">
        <v>211</v>
      </c>
      <c r="H780" s="9" t="s">
        <v>212</v>
      </c>
      <c r="I780" s="10"/>
    </row>
    <row r="781" spans="1:9" ht="12">
      <c r="A781" s="5">
        <v>780</v>
      </c>
      <c r="B781" s="6">
        <v>1</v>
      </c>
      <c r="C781" s="6" t="s">
        <v>213</v>
      </c>
      <c r="D781" s="5" t="s">
        <v>214</v>
      </c>
      <c r="G781" s="8" t="s">
        <v>215</v>
      </c>
      <c r="H781" s="9" t="s">
        <v>215</v>
      </c>
      <c r="I781" s="10"/>
    </row>
    <row r="782" spans="1:9" ht="12">
      <c r="A782" s="5">
        <v>781</v>
      </c>
      <c r="B782" s="6">
        <v>1</v>
      </c>
      <c r="C782" s="6" t="s">
        <v>216</v>
      </c>
      <c r="D782" s="5" t="s">
        <v>400</v>
      </c>
      <c r="I782" s="10"/>
    </row>
    <row r="783" spans="1:9" ht="12">
      <c r="A783" s="5">
        <v>782</v>
      </c>
      <c r="B783" s="6">
        <v>1</v>
      </c>
      <c r="C783" s="6" t="s">
        <v>217</v>
      </c>
      <c r="D783" s="5" t="s">
        <v>218</v>
      </c>
      <c r="H783" s="9" t="s">
        <v>1052</v>
      </c>
      <c r="I783" s="10"/>
    </row>
    <row r="784" spans="1:9" ht="12">
      <c r="A784" s="5">
        <v>783</v>
      </c>
      <c r="B784" s="6">
        <v>1</v>
      </c>
      <c r="C784" s="6" t="s">
        <v>219</v>
      </c>
      <c r="D784" s="5" t="s">
        <v>220</v>
      </c>
      <c r="E784" s="6" t="s">
        <v>1523</v>
      </c>
      <c r="G784" s="8" t="s">
        <v>221</v>
      </c>
      <c r="H784" s="9" t="s">
        <v>1519</v>
      </c>
      <c r="I784" s="10"/>
    </row>
    <row r="785" spans="1:9" ht="12">
      <c r="A785" s="5">
        <v>784</v>
      </c>
      <c r="B785" s="6">
        <v>1</v>
      </c>
      <c r="C785" s="6" t="s">
        <v>222</v>
      </c>
      <c r="D785" s="5" t="s">
        <v>518</v>
      </c>
      <c r="G785" s="8" t="s">
        <v>223</v>
      </c>
      <c r="H785" s="9" t="s">
        <v>1519</v>
      </c>
      <c r="I785" s="10"/>
    </row>
    <row r="786" spans="1:9" ht="12">
      <c r="A786" s="5">
        <v>785</v>
      </c>
      <c r="B786" s="6">
        <v>1</v>
      </c>
      <c r="C786" s="6" t="s">
        <v>224</v>
      </c>
      <c r="D786" s="5" t="s">
        <v>413</v>
      </c>
      <c r="F786" s="7" t="s">
        <v>594</v>
      </c>
      <c r="G786" s="8" t="s">
        <v>225</v>
      </c>
      <c r="H786" s="9" t="s">
        <v>1519</v>
      </c>
      <c r="I786" s="10"/>
    </row>
    <row r="787" spans="1:9" ht="12">
      <c r="A787" s="5">
        <v>786</v>
      </c>
      <c r="B787" s="6">
        <v>1</v>
      </c>
      <c r="C787" s="6" t="s">
        <v>226</v>
      </c>
      <c r="D787" s="5" t="s">
        <v>413</v>
      </c>
      <c r="F787" s="7" t="s">
        <v>1238</v>
      </c>
      <c r="G787" s="8" t="s">
        <v>225</v>
      </c>
      <c r="H787" s="9" t="s">
        <v>1519</v>
      </c>
      <c r="I787" s="10"/>
    </row>
    <row r="788" spans="1:9" ht="12">
      <c r="A788" s="5">
        <v>787</v>
      </c>
      <c r="B788" s="6">
        <v>1</v>
      </c>
      <c r="C788" s="6" t="s">
        <v>227</v>
      </c>
      <c r="D788" s="5" t="s">
        <v>413</v>
      </c>
      <c r="G788" s="8" t="s">
        <v>225</v>
      </c>
      <c r="H788" s="9" t="s">
        <v>1519</v>
      </c>
      <c r="I788" s="10"/>
    </row>
    <row r="789" spans="1:9" ht="12">
      <c r="A789" s="5">
        <v>788</v>
      </c>
      <c r="B789" s="6">
        <v>1</v>
      </c>
      <c r="C789" s="6" t="s">
        <v>228</v>
      </c>
      <c r="D789" s="5" t="s">
        <v>413</v>
      </c>
      <c r="G789" s="8" t="s">
        <v>225</v>
      </c>
      <c r="H789" s="9" t="s">
        <v>1519</v>
      </c>
      <c r="I789" s="10"/>
    </row>
    <row r="790" spans="1:9" ht="12">
      <c r="A790" s="5">
        <v>789</v>
      </c>
      <c r="B790" s="6">
        <v>1</v>
      </c>
      <c r="C790" s="6" t="s">
        <v>229</v>
      </c>
      <c r="D790" s="5" t="s">
        <v>413</v>
      </c>
      <c r="F790" s="7" t="s">
        <v>680</v>
      </c>
      <c r="G790" s="8" t="s">
        <v>225</v>
      </c>
      <c r="H790" s="9" t="s">
        <v>1519</v>
      </c>
      <c r="I790" s="10"/>
    </row>
    <row r="791" spans="1:9" ht="12">
      <c r="A791" s="5">
        <v>790</v>
      </c>
      <c r="B791" s="6">
        <v>1</v>
      </c>
      <c r="C791" s="6" t="s">
        <v>230</v>
      </c>
      <c r="D791" s="5" t="s">
        <v>518</v>
      </c>
      <c r="G791" s="8" t="s">
        <v>225</v>
      </c>
      <c r="H791" s="9" t="s">
        <v>1519</v>
      </c>
      <c r="I791" s="10"/>
    </row>
    <row r="792" spans="1:9" ht="12">
      <c r="A792" s="5">
        <v>791</v>
      </c>
      <c r="B792" s="6">
        <v>1</v>
      </c>
      <c r="C792" s="6" t="s">
        <v>231</v>
      </c>
      <c r="D792" s="5" t="s">
        <v>232</v>
      </c>
      <c r="H792" s="9" t="s">
        <v>1519</v>
      </c>
      <c r="I792" s="10"/>
    </row>
    <row r="793" spans="1:9" ht="12">
      <c r="A793" s="5">
        <v>792</v>
      </c>
      <c r="B793" s="6">
        <v>1</v>
      </c>
      <c r="C793" s="6" t="s">
        <v>233</v>
      </c>
      <c r="D793" s="5" t="s">
        <v>452</v>
      </c>
      <c r="G793" s="8" t="s">
        <v>234</v>
      </c>
      <c r="H793" s="9" t="s">
        <v>1519</v>
      </c>
      <c r="I793" s="10"/>
    </row>
    <row r="794" spans="1:9" ht="12">
      <c r="A794" s="5">
        <v>793</v>
      </c>
      <c r="B794" s="6">
        <v>1</v>
      </c>
      <c r="C794" s="6" t="s">
        <v>235</v>
      </c>
      <c r="D794" s="5" t="s">
        <v>452</v>
      </c>
      <c r="G794" s="8" t="s">
        <v>43</v>
      </c>
      <c r="H794" s="9" t="s">
        <v>1519</v>
      </c>
      <c r="I794" s="10"/>
    </row>
    <row r="795" spans="1:9" ht="12">
      <c r="A795" s="5">
        <v>794</v>
      </c>
      <c r="B795" s="6">
        <v>1</v>
      </c>
      <c r="C795" s="6" t="s">
        <v>44</v>
      </c>
      <c r="D795" s="5" t="s">
        <v>370</v>
      </c>
      <c r="E795" s="6" t="s">
        <v>1523</v>
      </c>
      <c r="G795" s="8" t="s">
        <v>457</v>
      </c>
      <c r="H795" s="9" t="s">
        <v>1519</v>
      </c>
      <c r="I795" s="10"/>
    </row>
    <row r="796" spans="1:9" ht="12">
      <c r="A796" s="5">
        <v>795</v>
      </c>
      <c r="B796" s="6">
        <v>1</v>
      </c>
      <c r="C796" s="6" t="s">
        <v>45</v>
      </c>
      <c r="D796" s="5" t="s">
        <v>370</v>
      </c>
      <c r="E796" s="6" t="s">
        <v>1516</v>
      </c>
      <c r="G796" s="8" t="s">
        <v>457</v>
      </c>
      <c r="H796" s="9" t="s">
        <v>1519</v>
      </c>
      <c r="I796" s="10"/>
    </row>
    <row r="797" spans="1:9" ht="12">
      <c r="A797" s="5">
        <v>796</v>
      </c>
      <c r="B797" s="6">
        <v>1</v>
      </c>
      <c r="C797" s="6" t="s">
        <v>46</v>
      </c>
      <c r="D797" s="5" t="s">
        <v>273</v>
      </c>
      <c r="E797" s="6" t="s">
        <v>1516</v>
      </c>
      <c r="G797" s="8" t="s">
        <v>47</v>
      </c>
      <c r="H797" s="9" t="s">
        <v>1519</v>
      </c>
      <c r="I797" s="10"/>
    </row>
    <row r="798" spans="1:9" ht="12">
      <c r="A798" s="5">
        <v>797</v>
      </c>
      <c r="B798" s="6">
        <v>1</v>
      </c>
      <c r="C798" s="6" t="s">
        <v>48</v>
      </c>
      <c r="D798" s="5" t="s">
        <v>49</v>
      </c>
      <c r="G798" s="8" t="s">
        <v>50</v>
      </c>
      <c r="H798" s="9" t="s">
        <v>1519</v>
      </c>
      <c r="I798" s="10"/>
    </row>
    <row r="799" spans="1:9" ht="12">
      <c r="A799" s="5">
        <v>798</v>
      </c>
      <c r="B799" s="6">
        <v>1</v>
      </c>
      <c r="C799" s="6" t="s">
        <v>51</v>
      </c>
      <c r="D799" s="5" t="s">
        <v>921</v>
      </c>
      <c r="H799" s="9" t="s">
        <v>1519</v>
      </c>
      <c r="I799" s="10"/>
    </row>
    <row r="800" spans="1:9" ht="12">
      <c r="A800" s="5">
        <v>799</v>
      </c>
      <c r="B800" s="6">
        <v>1</v>
      </c>
      <c r="C800" s="6" t="s">
        <v>52</v>
      </c>
      <c r="D800" s="5" t="s">
        <v>921</v>
      </c>
      <c r="H800" s="9" t="s">
        <v>1519</v>
      </c>
      <c r="I800" s="10"/>
    </row>
    <row r="801" spans="1:9" ht="12">
      <c r="A801" s="5">
        <v>800</v>
      </c>
      <c r="B801" s="6">
        <v>1</v>
      </c>
      <c r="C801" s="6" t="s">
        <v>53</v>
      </c>
      <c r="D801" s="5" t="s">
        <v>921</v>
      </c>
      <c r="H801" s="9" t="s">
        <v>1519</v>
      </c>
      <c r="I801" s="10"/>
    </row>
    <row r="802" spans="1:10" ht="12">
      <c r="A802" s="5">
        <v>801</v>
      </c>
      <c r="B802" s="6">
        <v>1</v>
      </c>
      <c r="C802" s="6" t="s">
        <v>54</v>
      </c>
      <c r="D802" s="5" t="s">
        <v>921</v>
      </c>
      <c r="H802" s="9" t="s">
        <v>1519</v>
      </c>
      <c r="I802" s="10"/>
      <c r="J802" s="5"/>
    </row>
    <row r="803" spans="1:9" ht="12">
      <c r="A803" s="5">
        <v>802</v>
      </c>
      <c r="B803" s="6">
        <v>1</v>
      </c>
      <c r="C803" s="6" t="s">
        <v>55</v>
      </c>
      <c r="D803" s="5" t="s">
        <v>921</v>
      </c>
      <c r="F803" s="7" t="s">
        <v>1238</v>
      </c>
      <c r="H803" s="9" t="s">
        <v>1519</v>
      </c>
      <c r="I803" s="10"/>
    </row>
    <row r="804" spans="1:9" ht="12">
      <c r="A804" s="5">
        <v>803</v>
      </c>
      <c r="B804" s="6">
        <v>1</v>
      </c>
      <c r="C804" s="6" t="s">
        <v>56</v>
      </c>
      <c r="D804" s="5" t="s">
        <v>921</v>
      </c>
      <c r="F804" s="7" t="s">
        <v>1335</v>
      </c>
      <c r="H804" s="9" t="s">
        <v>1519</v>
      </c>
      <c r="I804" s="10"/>
    </row>
    <row r="805" spans="1:9" ht="12">
      <c r="A805" s="5">
        <v>804</v>
      </c>
      <c r="B805" s="6">
        <v>1</v>
      </c>
      <c r="C805" s="6" t="s">
        <v>57</v>
      </c>
      <c r="D805" s="5" t="s">
        <v>921</v>
      </c>
      <c r="F805" s="7" t="s">
        <v>680</v>
      </c>
      <c r="H805" s="9" t="s">
        <v>1519</v>
      </c>
      <c r="I805" s="10"/>
    </row>
    <row r="806" spans="1:10" ht="12">
      <c r="A806" s="5">
        <v>805</v>
      </c>
      <c r="B806" s="6">
        <v>1</v>
      </c>
      <c r="C806" s="6" t="s">
        <v>58</v>
      </c>
      <c r="D806" s="5" t="s">
        <v>921</v>
      </c>
      <c r="H806" s="9" t="s">
        <v>1519</v>
      </c>
      <c r="I806" s="10"/>
      <c r="J806" s="5"/>
    </row>
    <row r="807" spans="1:10" ht="12">
      <c r="A807" s="5">
        <v>806</v>
      </c>
      <c r="B807" s="6">
        <v>1</v>
      </c>
      <c r="C807" s="6" t="s">
        <v>59</v>
      </c>
      <c r="D807" s="5" t="s">
        <v>921</v>
      </c>
      <c r="H807" s="9" t="s">
        <v>1519</v>
      </c>
      <c r="I807" s="10"/>
      <c r="J807" s="5"/>
    </row>
    <row r="808" spans="1:10" ht="12">
      <c r="A808" s="5">
        <v>807</v>
      </c>
      <c r="B808" s="6">
        <v>1</v>
      </c>
      <c r="C808" s="6" t="s">
        <v>60</v>
      </c>
      <c r="D808" s="5" t="s">
        <v>921</v>
      </c>
      <c r="H808" s="9" t="s">
        <v>1519</v>
      </c>
      <c r="I808" s="10"/>
      <c r="J808" s="5"/>
    </row>
    <row r="809" spans="1:9" ht="12">
      <c r="A809" s="5">
        <v>808</v>
      </c>
      <c r="B809" s="6">
        <v>1</v>
      </c>
      <c r="C809" s="6" t="s">
        <v>61</v>
      </c>
      <c r="D809" s="5" t="s">
        <v>921</v>
      </c>
      <c r="F809" s="7" t="s">
        <v>1335</v>
      </c>
      <c r="H809" s="9" t="s">
        <v>1519</v>
      </c>
      <c r="I809" s="10"/>
    </row>
    <row r="810" spans="1:10" ht="12">
      <c r="A810" s="5">
        <v>809</v>
      </c>
      <c r="B810" s="6">
        <v>1</v>
      </c>
      <c r="C810" s="6" t="s">
        <v>62</v>
      </c>
      <c r="D810" s="5" t="s">
        <v>921</v>
      </c>
      <c r="H810" s="9" t="s">
        <v>1519</v>
      </c>
      <c r="I810" s="10"/>
      <c r="J810" s="5"/>
    </row>
    <row r="811" spans="1:10" ht="12">
      <c r="A811" s="5">
        <v>810</v>
      </c>
      <c r="B811" s="6">
        <v>1</v>
      </c>
      <c r="C811" s="6" t="s">
        <v>63</v>
      </c>
      <c r="D811" s="5" t="s">
        <v>921</v>
      </c>
      <c r="H811" s="9" t="s">
        <v>1519</v>
      </c>
      <c r="I811" s="10"/>
      <c r="J811" s="5"/>
    </row>
    <row r="812" spans="1:10" ht="12">
      <c r="A812" s="5">
        <v>811</v>
      </c>
      <c r="B812" s="6">
        <v>1</v>
      </c>
      <c r="C812" s="6" t="s">
        <v>64</v>
      </c>
      <c r="D812" s="5" t="s">
        <v>921</v>
      </c>
      <c r="H812" s="9" t="s">
        <v>1519</v>
      </c>
      <c r="I812" s="10"/>
      <c r="J812" s="5"/>
    </row>
    <row r="813" spans="1:10" ht="12">
      <c r="A813" s="5">
        <v>812</v>
      </c>
      <c r="B813" s="6">
        <v>1</v>
      </c>
      <c r="C813" s="6" t="s">
        <v>65</v>
      </c>
      <c r="D813" s="5" t="s">
        <v>921</v>
      </c>
      <c r="H813" s="9" t="s">
        <v>1519</v>
      </c>
      <c r="I813" s="10"/>
      <c r="J813" s="5"/>
    </row>
    <row r="814" spans="1:10" ht="12">
      <c r="A814" s="5">
        <v>813</v>
      </c>
      <c r="B814" s="6">
        <v>1</v>
      </c>
      <c r="C814" s="6" t="s">
        <v>66</v>
      </c>
      <c r="D814" s="5" t="s">
        <v>921</v>
      </c>
      <c r="G814" s="8" t="s">
        <v>67</v>
      </c>
      <c r="H814" s="9" t="s">
        <v>581</v>
      </c>
      <c r="I814" s="10"/>
      <c r="J814" s="5"/>
    </row>
    <row r="815" spans="1:10" ht="12">
      <c r="A815" s="5">
        <v>814</v>
      </c>
      <c r="B815" s="6">
        <v>1</v>
      </c>
      <c r="C815" s="6" t="s">
        <v>68</v>
      </c>
      <c r="D815" s="5" t="s">
        <v>69</v>
      </c>
      <c r="I815" s="10"/>
      <c r="J815" s="5"/>
    </row>
    <row r="816" spans="1:10" ht="12">
      <c r="A816" s="5">
        <v>815</v>
      </c>
      <c r="B816" s="6">
        <v>1</v>
      </c>
      <c r="C816" s="6" t="s">
        <v>70</v>
      </c>
      <c r="D816" s="5" t="s">
        <v>69</v>
      </c>
      <c r="G816" s="8" t="s">
        <v>71</v>
      </c>
      <c r="I816" s="10"/>
      <c r="J816" s="5"/>
    </row>
    <row r="817" spans="1:10" ht="12">
      <c r="A817" s="5">
        <v>816</v>
      </c>
      <c r="B817" s="6">
        <v>1</v>
      </c>
      <c r="C817" s="6" t="s">
        <v>72</v>
      </c>
      <c r="D817" s="5" t="s">
        <v>69</v>
      </c>
      <c r="E817" s="6" t="s">
        <v>1516</v>
      </c>
      <c r="G817" s="8" t="s">
        <v>71</v>
      </c>
      <c r="I817" s="10"/>
      <c r="J817" s="5"/>
    </row>
    <row r="818" spans="1:10" s="5" customFormat="1" ht="12">
      <c r="A818" s="5">
        <v>817</v>
      </c>
      <c r="B818" s="6">
        <v>1</v>
      </c>
      <c r="C818" s="6" t="s">
        <v>73</v>
      </c>
      <c r="D818" s="5" t="s">
        <v>521</v>
      </c>
      <c r="E818" s="6" t="s">
        <v>1523</v>
      </c>
      <c r="F818" s="7" t="s">
        <v>1149</v>
      </c>
      <c r="G818" s="7" t="s">
        <v>74</v>
      </c>
      <c r="H818" s="6" t="s">
        <v>215</v>
      </c>
      <c r="J818" s="10"/>
    </row>
    <row r="819" spans="1:8" s="5" customFormat="1" ht="12">
      <c r="A819" s="5">
        <v>818</v>
      </c>
      <c r="B819" s="6">
        <v>1</v>
      </c>
      <c r="C819" s="6" t="s">
        <v>75</v>
      </c>
      <c r="D819" s="5" t="s">
        <v>76</v>
      </c>
      <c r="E819" s="6" t="s">
        <v>1516</v>
      </c>
      <c r="F819" s="7"/>
      <c r="G819" s="7"/>
      <c r="H819" s="6" t="s">
        <v>1052</v>
      </c>
    </row>
    <row r="820" spans="1:8" s="5" customFormat="1" ht="12">
      <c r="A820" s="5">
        <v>819</v>
      </c>
      <c r="B820" s="6">
        <v>1</v>
      </c>
      <c r="C820" s="6" t="s">
        <v>77</v>
      </c>
      <c r="D820" s="5" t="s">
        <v>78</v>
      </c>
      <c r="E820" s="6" t="s">
        <v>1516</v>
      </c>
      <c r="F820" s="7"/>
      <c r="G820" s="7"/>
      <c r="H820" s="6" t="s">
        <v>1052</v>
      </c>
    </row>
    <row r="821" spans="1:8" s="5" customFormat="1" ht="12">
      <c r="A821" s="5">
        <v>820</v>
      </c>
      <c r="B821" s="6">
        <v>1</v>
      </c>
      <c r="C821" s="6" t="s">
        <v>79</v>
      </c>
      <c r="D821" s="5" t="s">
        <v>78</v>
      </c>
      <c r="E821" s="6" t="s">
        <v>1523</v>
      </c>
      <c r="F821" s="7"/>
      <c r="G821" s="7" t="s">
        <v>80</v>
      </c>
      <c r="H821" s="6" t="s">
        <v>1519</v>
      </c>
    </row>
    <row r="822" spans="1:8" s="5" customFormat="1" ht="12">
      <c r="A822" s="5">
        <v>821</v>
      </c>
      <c r="B822" s="6">
        <v>1</v>
      </c>
      <c r="C822" s="6" t="s">
        <v>81</v>
      </c>
      <c r="D822" s="5" t="s">
        <v>373</v>
      </c>
      <c r="E822" s="6" t="s">
        <v>1523</v>
      </c>
      <c r="F822" s="7"/>
      <c r="G822" s="7"/>
      <c r="H822" s="6" t="s">
        <v>1519</v>
      </c>
    </row>
    <row r="823" spans="1:8" s="5" customFormat="1" ht="12">
      <c r="A823" s="5">
        <v>822</v>
      </c>
      <c r="B823" s="6">
        <v>1</v>
      </c>
      <c r="C823" s="6" t="s">
        <v>82</v>
      </c>
      <c r="D823" s="5" t="s">
        <v>373</v>
      </c>
      <c r="E823" s="6" t="s">
        <v>1516</v>
      </c>
      <c r="F823" s="7"/>
      <c r="G823" s="7"/>
      <c r="H823" s="6" t="s">
        <v>1519</v>
      </c>
    </row>
    <row r="824" spans="1:8" s="5" customFormat="1" ht="12">
      <c r="A824" s="5">
        <v>823</v>
      </c>
      <c r="B824" s="6">
        <v>1</v>
      </c>
      <c r="C824" s="6" t="s">
        <v>83</v>
      </c>
      <c r="D824" s="5" t="s">
        <v>273</v>
      </c>
      <c r="E824" s="6" t="s">
        <v>1523</v>
      </c>
      <c r="F824" s="7"/>
      <c r="G824" s="7"/>
      <c r="H824" s="6" t="s">
        <v>1519</v>
      </c>
    </row>
    <row r="825" spans="1:8" s="5" customFormat="1" ht="12">
      <c r="A825" s="5">
        <v>824</v>
      </c>
      <c r="B825" s="6">
        <v>1</v>
      </c>
      <c r="C825" s="6" t="s">
        <v>84</v>
      </c>
      <c r="D825" s="5" t="s">
        <v>339</v>
      </c>
      <c r="E825" s="6" t="s">
        <v>1523</v>
      </c>
      <c r="F825" s="7"/>
      <c r="G825" s="7"/>
      <c r="H825" s="6" t="s">
        <v>1519</v>
      </c>
    </row>
    <row r="826" spans="1:8" s="5" customFormat="1" ht="12">
      <c r="A826" s="5">
        <v>825</v>
      </c>
      <c r="B826" s="6">
        <v>1</v>
      </c>
      <c r="C826" s="6" t="s">
        <v>85</v>
      </c>
      <c r="D826" s="5" t="s">
        <v>339</v>
      </c>
      <c r="E826" s="6" t="s">
        <v>1523</v>
      </c>
      <c r="F826" s="7"/>
      <c r="G826" s="7"/>
      <c r="H826" s="6" t="s">
        <v>1519</v>
      </c>
    </row>
    <row r="827" spans="1:8" s="5" customFormat="1" ht="12">
      <c r="A827" s="5">
        <v>826</v>
      </c>
      <c r="B827" s="6">
        <v>1</v>
      </c>
      <c r="C827" s="6" t="s">
        <v>86</v>
      </c>
      <c r="D827" s="5" t="s">
        <v>273</v>
      </c>
      <c r="E827" s="6" t="s">
        <v>1523</v>
      </c>
      <c r="F827" s="7"/>
      <c r="G827" s="7"/>
      <c r="H827" s="6" t="s">
        <v>1519</v>
      </c>
    </row>
    <row r="828" spans="1:8" s="5" customFormat="1" ht="12">
      <c r="A828" s="5">
        <v>827</v>
      </c>
      <c r="B828" s="6">
        <v>1</v>
      </c>
      <c r="C828" s="6" t="s">
        <v>87</v>
      </c>
      <c r="D828" s="5" t="s">
        <v>373</v>
      </c>
      <c r="E828" s="6" t="s">
        <v>1523</v>
      </c>
      <c r="F828" s="7"/>
      <c r="G828" s="7"/>
      <c r="H828" s="6" t="s">
        <v>1519</v>
      </c>
    </row>
    <row r="829" spans="1:8" s="5" customFormat="1" ht="12">
      <c r="A829" s="5">
        <v>828</v>
      </c>
      <c r="B829" s="6">
        <v>1</v>
      </c>
      <c r="C829" s="6" t="s">
        <v>88</v>
      </c>
      <c r="D829" s="5" t="s">
        <v>273</v>
      </c>
      <c r="E829" s="6" t="s">
        <v>1516</v>
      </c>
      <c r="F829" s="7"/>
      <c r="G829" s="7"/>
      <c r="H829" s="6" t="s">
        <v>1519</v>
      </c>
    </row>
    <row r="830" spans="1:10" s="5" customFormat="1" ht="12">
      <c r="A830" s="5">
        <v>829</v>
      </c>
      <c r="B830" s="6">
        <v>1</v>
      </c>
      <c r="C830" s="6" t="s">
        <v>89</v>
      </c>
      <c r="D830" s="5" t="s">
        <v>341</v>
      </c>
      <c r="E830" s="6" t="s">
        <v>1523</v>
      </c>
      <c r="F830" s="7"/>
      <c r="G830" s="7"/>
      <c r="H830" s="6" t="s">
        <v>1519</v>
      </c>
      <c r="J830" s="10"/>
    </row>
    <row r="831" spans="1:10" s="5" customFormat="1" ht="12">
      <c r="A831" s="5">
        <v>830</v>
      </c>
      <c r="B831" s="6">
        <v>1</v>
      </c>
      <c r="C831" s="6" t="s">
        <v>90</v>
      </c>
      <c r="D831" s="5" t="s">
        <v>339</v>
      </c>
      <c r="E831" s="6" t="s">
        <v>1516</v>
      </c>
      <c r="F831" s="7"/>
      <c r="G831" s="7"/>
      <c r="H831" s="6" t="s">
        <v>1519</v>
      </c>
      <c r="J831" s="10"/>
    </row>
    <row r="832" spans="1:10" s="5" customFormat="1" ht="12">
      <c r="A832" s="5">
        <v>831</v>
      </c>
      <c r="B832" s="6">
        <v>1</v>
      </c>
      <c r="C832" s="6" t="s">
        <v>91</v>
      </c>
      <c r="D832" s="5" t="s">
        <v>341</v>
      </c>
      <c r="E832" s="6" t="s">
        <v>1516</v>
      </c>
      <c r="F832" s="7"/>
      <c r="G832" s="7"/>
      <c r="H832" s="6" t="s">
        <v>1519</v>
      </c>
      <c r="J832" s="10"/>
    </row>
    <row r="833" spans="1:10" s="5" customFormat="1" ht="12">
      <c r="A833" s="5">
        <v>832</v>
      </c>
      <c r="B833" s="6">
        <v>1</v>
      </c>
      <c r="C833" s="6" t="s">
        <v>92</v>
      </c>
      <c r="D833" s="5" t="s">
        <v>273</v>
      </c>
      <c r="E833" s="6" t="s">
        <v>1516</v>
      </c>
      <c r="F833" s="7"/>
      <c r="G833" s="7"/>
      <c r="H833" s="6" t="s">
        <v>1519</v>
      </c>
      <c r="J833" s="10"/>
    </row>
    <row r="834" spans="1:10" s="5" customFormat="1" ht="12">
      <c r="A834" s="5">
        <v>833</v>
      </c>
      <c r="B834" s="6">
        <v>1</v>
      </c>
      <c r="C834" s="6" t="s">
        <v>93</v>
      </c>
      <c r="D834" s="5" t="s">
        <v>339</v>
      </c>
      <c r="E834" s="6" t="s">
        <v>1523</v>
      </c>
      <c r="F834" s="7" t="s">
        <v>1238</v>
      </c>
      <c r="G834" s="7" t="s">
        <v>94</v>
      </c>
      <c r="H834" s="6" t="s">
        <v>1519</v>
      </c>
      <c r="J834" s="10"/>
    </row>
    <row r="835" spans="1:10" s="5" customFormat="1" ht="12">
      <c r="A835" s="5">
        <v>834</v>
      </c>
      <c r="B835" s="6">
        <v>1</v>
      </c>
      <c r="C835" s="6" t="s">
        <v>95</v>
      </c>
      <c r="D835" s="5" t="s">
        <v>96</v>
      </c>
      <c r="E835" s="6" t="s">
        <v>1516</v>
      </c>
      <c r="F835" s="7"/>
      <c r="G835" s="7"/>
      <c r="H835" s="6" t="s">
        <v>1519</v>
      </c>
      <c r="J835" s="10"/>
    </row>
    <row r="836" spans="1:10" s="5" customFormat="1" ht="12">
      <c r="A836" s="5">
        <v>835</v>
      </c>
      <c r="B836" s="6">
        <v>1</v>
      </c>
      <c r="C836" s="6" t="s">
        <v>97</v>
      </c>
      <c r="D836" s="5" t="s">
        <v>154</v>
      </c>
      <c r="E836" s="6" t="s">
        <v>1523</v>
      </c>
      <c r="F836" s="7"/>
      <c r="G836" s="7"/>
      <c r="H836" s="6" t="s">
        <v>1519</v>
      </c>
      <c r="J836" s="10"/>
    </row>
    <row r="837" spans="1:10" s="5" customFormat="1" ht="12">
      <c r="A837" s="5">
        <v>836</v>
      </c>
      <c r="B837" s="6">
        <v>1</v>
      </c>
      <c r="C837" s="6" t="s">
        <v>98</v>
      </c>
      <c r="D837" s="5" t="s">
        <v>154</v>
      </c>
      <c r="E837" s="6" t="s">
        <v>1523</v>
      </c>
      <c r="F837" s="7"/>
      <c r="G837" s="7"/>
      <c r="H837" s="6" t="s">
        <v>1519</v>
      </c>
      <c r="J837" s="10"/>
    </row>
    <row r="838" spans="1:10" s="5" customFormat="1" ht="12">
      <c r="A838" s="5">
        <v>837</v>
      </c>
      <c r="B838" s="6">
        <v>1</v>
      </c>
      <c r="C838" s="6" t="s">
        <v>99</v>
      </c>
      <c r="D838" s="5" t="s">
        <v>154</v>
      </c>
      <c r="E838" s="6" t="s">
        <v>1516</v>
      </c>
      <c r="F838" s="7"/>
      <c r="G838" s="7"/>
      <c r="H838" s="6" t="s">
        <v>1519</v>
      </c>
      <c r="J838" s="10"/>
    </row>
    <row r="839" spans="1:10" s="5" customFormat="1" ht="12">
      <c r="A839" s="5">
        <v>838</v>
      </c>
      <c r="B839" s="6">
        <v>1</v>
      </c>
      <c r="C839" s="6" t="s">
        <v>100</v>
      </c>
      <c r="D839" s="5" t="s">
        <v>154</v>
      </c>
      <c r="E839" s="6" t="s">
        <v>1516</v>
      </c>
      <c r="F839" s="7"/>
      <c r="G839" s="7"/>
      <c r="H839" s="6" t="s">
        <v>1519</v>
      </c>
      <c r="J839" s="10"/>
    </row>
    <row r="840" spans="1:10" s="5" customFormat="1" ht="12">
      <c r="A840" s="5">
        <v>839</v>
      </c>
      <c r="B840" s="6">
        <v>1</v>
      </c>
      <c r="C840" s="6" t="s">
        <v>101</v>
      </c>
      <c r="D840" s="5" t="s">
        <v>154</v>
      </c>
      <c r="E840" s="6" t="s">
        <v>1516</v>
      </c>
      <c r="F840" s="7"/>
      <c r="G840" s="7"/>
      <c r="H840" s="6" t="s">
        <v>1519</v>
      </c>
      <c r="J840" s="10"/>
    </row>
    <row r="841" spans="1:9" ht="12">
      <c r="A841" s="5">
        <v>840</v>
      </c>
      <c r="C841" s="6" t="s">
        <v>102</v>
      </c>
      <c r="D841" s="5" t="s">
        <v>103</v>
      </c>
      <c r="I841" s="10" t="s">
        <v>1535</v>
      </c>
    </row>
    <row r="842" spans="1:9" ht="12">
      <c r="A842" s="5">
        <v>841</v>
      </c>
      <c r="B842" s="6">
        <v>1</v>
      </c>
      <c r="C842" s="6" t="s">
        <v>104</v>
      </c>
      <c r="D842" s="5" t="s">
        <v>518</v>
      </c>
      <c r="F842" s="7" t="s">
        <v>1364</v>
      </c>
      <c r="H842" s="9" t="s">
        <v>1052</v>
      </c>
      <c r="I842" s="10" t="s">
        <v>1520</v>
      </c>
    </row>
    <row r="843" spans="1:9" ht="12">
      <c r="A843" s="5">
        <v>842</v>
      </c>
      <c r="B843" s="6">
        <v>1</v>
      </c>
      <c r="C843" s="6" t="s">
        <v>105</v>
      </c>
      <c r="D843" s="5" t="s">
        <v>149</v>
      </c>
      <c r="E843" s="6" t="s">
        <v>1523</v>
      </c>
      <c r="F843" s="7" t="s">
        <v>1149</v>
      </c>
      <c r="H843" s="9" t="s">
        <v>1052</v>
      </c>
      <c r="I843" s="10" t="s">
        <v>1520</v>
      </c>
    </row>
    <row r="844" spans="1:9" ht="12">
      <c r="A844" s="5">
        <v>843</v>
      </c>
      <c r="B844" s="6">
        <v>1</v>
      </c>
      <c r="C844" s="6" t="s">
        <v>106</v>
      </c>
      <c r="D844" s="5" t="s">
        <v>912</v>
      </c>
      <c r="F844" s="7" t="s">
        <v>720</v>
      </c>
      <c r="H844" s="9" t="s">
        <v>1519</v>
      </c>
      <c r="I844" s="10" t="s">
        <v>1520</v>
      </c>
    </row>
    <row r="845" spans="1:9" ht="12">
      <c r="A845" s="5">
        <v>844</v>
      </c>
      <c r="B845" s="6">
        <v>1</v>
      </c>
      <c r="C845" s="6" t="s">
        <v>107</v>
      </c>
      <c r="D845" s="5" t="s">
        <v>108</v>
      </c>
      <c r="E845" s="6" t="s">
        <v>1523</v>
      </c>
      <c r="F845" s="7" t="s">
        <v>720</v>
      </c>
      <c r="G845" s="8" t="s">
        <v>109</v>
      </c>
      <c r="H845" s="9" t="s">
        <v>1519</v>
      </c>
      <c r="I845" s="10" t="s">
        <v>1520</v>
      </c>
    </row>
    <row r="846" spans="1:9" ht="12">
      <c r="A846" s="5">
        <v>845</v>
      </c>
      <c r="B846" s="6">
        <v>1</v>
      </c>
      <c r="C846" s="6" t="s">
        <v>110</v>
      </c>
      <c r="D846" s="5" t="s">
        <v>111</v>
      </c>
      <c r="I846" s="10" t="s">
        <v>1520</v>
      </c>
    </row>
    <row r="847" spans="1:9" ht="12">
      <c r="A847" s="5">
        <v>846</v>
      </c>
      <c r="C847" s="6" t="s">
        <v>112</v>
      </c>
      <c r="D847" s="5" t="s">
        <v>113</v>
      </c>
      <c r="I847" s="10" t="s">
        <v>1535</v>
      </c>
    </row>
    <row r="848" spans="1:9" ht="12">
      <c r="A848" s="5">
        <v>847</v>
      </c>
      <c r="C848" s="6" t="s">
        <v>114</v>
      </c>
      <c r="D848" s="5" t="s">
        <v>115</v>
      </c>
      <c r="I848" s="10" t="s">
        <v>1535</v>
      </c>
    </row>
    <row r="849" spans="1:9" ht="12">
      <c r="A849" s="5">
        <v>848</v>
      </c>
      <c r="B849" s="6">
        <v>1</v>
      </c>
      <c r="C849" s="6" t="s">
        <v>116</v>
      </c>
      <c r="D849" s="5" t="s">
        <v>413</v>
      </c>
      <c r="F849" s="7" t="s">
        <v>1364</v>
      </c>
      <c r="I849" s="10"/>
    </row>
    <row r="850" spans="1:8" ht="12">
      <c r="A850" s="5">
        <v>849</v>
      </c>
      <c r="B850" s="6">
        <v>1</v>
      </c>
      <c r="C850" s="6" t="s">
        <v>117</v>
      </c>
      <c r="D850" s="5" t="s">
        <v>118</v>
      </c>
      <c r="E850" s="6" t="s">
        <v>1516</v>
      </c>
      <c r="F850" s="7" t="s">
        <v>1364</v>
      </c>
      <c r="H850" s="9" t="s">
        <v>1052</v>
      </c>
    </row>
    <row r="851" spans="1:8" ht="12">
      <c r="A851" s="5">
        <v>850</v>
      </c>
      <c r="B851" s="6">
        <v>1</v>
      </c>
      <c r="C851" s="6" t="s">
        <v>119</v>
      </c>
      <c r="D851" s="5" t="s">
        <v>120</v>
      </c>
      <c r="F851" s="7" t="s">
        <v>1364</v>
      </c>
      <c r="H851" s="9" t="s">
        <v>1052</v>
      </c>
    </row>
    <row r="852" spans="1:8" ht="12">
      <c r="A852" s="5">
        <v>851</v>
      </c>
      <c r="B852" s="6">
        <v>1</v>
      </c>
      <c r="C852" s="6" t="s">
        <v>121</v>
      </c>
      <c r="D852" s="5" t="s">
        <v>817</v>
      </c>
      <c r="E852" s="6" t="s">
        <v>1523</v>
      </c>
      <c r="F852" s="7" t="s">
        <v>1364</v>
      </c>
      <c r="H852" s="9" t="s">
        <v>1052</v>
      </c>
    </row>
    <row r="853" spans="1:8" ht="12">
      <c r="A853" s="5">
        <v>852</v>
      </c>
      <c r="B853" s="6">
        <v>1</v>
      </c>
      <c r="C853" s="6" t="s">
        <v>122</v>
      </c>
      <c r="D853" s="5" t="s">
        <v>817</v>
      </c>
      <c r="F853" s="7" t="s">
        <v>1364</v>
      </c>
      <c r="H853" s="9" t="s">
        <v>1052</v>
      </c>
    </row>
    <row r="854" spans="1:8" ht="12">
      <c r="A854" s="5">
        <v>853</v>
      </c>
      <c r="B854" s="6">
        <v>1</v>
      </c>
      <c r="C854" s="6" t="s">
        <v>123</v>
      </c>
      <c r="D854" s="5" t="s">
        <v>817</v>
      </c>
      <c r="F854" s="7" t="s">
        <v>1364</v>
      </c>
      <c r="H854" s="9" t="s">
        <v>1052</v>
      </c>
    </row>
    <row r="856" ht="12">
      <c r="A856" s="5" t="s">
        <v>124</v>
      </c>
    </row>
    <row r="858" spans="2:9" ht="12">
      <c r="B858" s="6">
        <v>1</v>
      </c>
      <c r="C858" s="6" t="s">
        <v>125</v>
      </c>
      <c r="D858" s="5" t="s">
        <v>126</v>
      </c>
      <c r="F858" s="7" t="s">
        <v>127</v>
      </c>
      <c r="G858" s="8" t="s">
        <v>128</v>
      </c>
      <c r="H858" s="9" t="s">
        <v>1519</v>
      </c>
      <c r="I858" s="8" t="s">
        <v>1362</v>
      </c>
    </row>
    <row r="859" spans="2:9" ht="12">
      <c r="B859" s="6">
        <v>1</v>
      </c>
      <c r="C859" s="6" t="s">
        <v>125</v>
      </c>
      <c r="D859" s="5" t="s">
        <v>129</v>
      </c>
      <c r="F859" s="7" t="s">
        <v>130</v>
      </c>
      <c r="G859" s="8" t="s">
        <v>131</v>
      </c>
      <c r="H859" s="9" t="s">
        <v>1519</v>
      </c>
      <c r="I859" s="8" t="s">
        <v>1362</v>
      </c>
    </row>
    <row r="860" spans="2:9" ht="12">
      <c r="B860" s="6">
        <v>1</v>
      </c>
      <c r="C860" s="6" t="s">
        <v>132</v>
      </c>
      <c r="D860" s="5" t="s">
        <v>133</v>
      </c>
      <c r="F860" s="7" t="s">
        <v>134</v>
      </c>
      <c r="G860" s="8" t="s">
        <v>135</v>
      </c>
      <c r="H860" s="9" t="s">
        <v>1519</v>
      </c>
      <c r="I860" s="8" t="s">
        <v>136</v>
      </c>
    </row>
    <row r="861" spans="2:9" ht="12">
      <c r="B861" s="6">
        <v>1</v>
      </c>
      <c r="C861" s="6" t="s">
        <v>137</v>
      </c>
      <c r="D861" s="5" t="s">
        <v>129</v>
      </c>
      <c r="F861" s="7" t="s">
        <v>138</v>
      </c>
      <c r="G861" s="8" t="s">
        <v>139</v>
      </c>
      <c r="H861" s="9" t="s">
        <v>1519</v>
      </c>
      <c r="I861" s="8" t="s">
        <v>136</v>
      </c>
    </row>
    <row r="862" spans="2:9" ht="12">
      <c r="B862" s="6">
        <v>1</v>
      </c>
      <c r="C862" s="6" t="s">
        <v>140</v>
      </c>
      <c r="D862" s="5" t="s">
        <v>1546</v>
      </c>
      <c r="E862" s="6" t="s">
        <v>1516</v>
      </c>
      <c r="G862" s="8" t="s">
        <v>141</v>
      </c>
      <c r="H862" s="9" t="s">
        <v>1519</v>
      </c>
      <c r="I862" s="8" t="s">
        <v>136</v>
      </c>
    </row>
    <row r="863" spans="2:9" ht="12">
      <c r="B863" s="6">
        <v>1</v>
      </c>
      <c r="C863" s="6" t="s">
        <v>142</v>
      </c>
      <c r="D863" s="5" t="s">
        <v>1546</v>
      </c>
      <c r="E863" s="6" t="s">
        <v>1516</v>
      </c>
      <c r="G863" s="8" t="s">
        <v>143</v>
      </c>
      <c r="H863" s="9" t="s">
        <v>1519</v>
      </c>
      <c r="I863" s="8" t="s">
        <v>136</v>
      </c>
    </row>
    <row r="864" spans="2:9" ht="12">
      <c r="B864" s="6">
        <v>1</v>
      </c>
      <c r="C864" s="6" t="s">
        <v>144</v>
      </c>
      <c r="D864" s="5" t="s">
        <v>145</v>
      </c>
      <c r="F864" s="7" t="s">
        <v>138</v>
      </c>
      <c r="G864" s="8" t="s">
        <v>794</v>
      </c>
      <c r="H864" s="9" t="s">
        <v>803</v>
      </c>
      <c r="I864" s="8" t="s">
        <v>136</v>
      </c>
    </row>
    <row r="865" spans="2:10" ht="12">
      <c r="B865" s="6">
        <v>1</v>
      </c>
      <c r="C865" s="6" t="s">
        <v>146</v>
      </c>
      <c r="D865" s="5" t="s">
        <v>836</v>
      </c>
      <c r="F865" s="7" t="s">
        <v>0</v>
      </c>
      <c r="I865" s="8" t="s">
        <v>136</v>
      </c>
      <c r="J865" s="10" t="str">
        <f>"seen by E Murray 08/2005"</f>
        <v>seen by E Murray 08/2005</v>
      </c>
    </row>
    <row r="866" spans="2:10" ht="12">
      <c r="B866" s="6">
        <v>1</v>
      </c>
      <c r="D866" s="5" t="s">
        <v>836</v>
      </c>
      <c r="I866" s="8" t="s">
        <v>136</v>
      </c>
      <c r="J866" s="10" t="str">
        <f>"seen by E Murray 08/2005"</f>
        <v>seen by E Murray 08/2005</v>
      </c>
    </row>
    <row r="867" spans="2:10" ht="12">
      <c r="B867" s="6">
        <v>1</v>
      </c>
      <c r="D867" s="5" t="s">
        <v>832</v>
      </c>
      <c r="G867" s="8" t="s">
        <v>1</v>
      </c>
      <c r="H867" s="9" t="s">
        <v>1284</v>
      </c>
      <c r="I867" s="8" t="s">
        <v>136</v>
      </c>
      <c r="J867" s="10" t="str">
        <f>"seen by E Murray 08/2005"</f>
        <v>seen by E Murray 08/2005</v>
      </c>
    </row>
    <row r="868" spans="2:10" ht="12">
      <c r="B868" s="6">
        <v>1</v>
      </c>
      <c r="D868" s="5" t="s">
        <v>2</v>
      </c>
      <c r="G868" s="8" t="s">
        <v>3</v>
      </c>
      <c r="I868" s="8" t="s">
        <v>136</v>
      </c>
      <c r="J868" s="10" t="str">
        <f>"seen by E Murray 08/2005"</f>
        <v>seen by E Murray 08/2005</v>
      </c>
    </row>
    <row r="871" spans="3:9" ht="12">
      <c r="C871" s="6" t="s">
        <v>1222</v>
      </c>
      <c r="D871" s="5" t="s">
        <v>4</v>
      </c>
      <c r="G871" s="8" t="s">
        <v>5</v>
      </c>
      <c r="H871" s="9" t="s">
        <v>1519</v>
      </c>
      <c r="I871" s="8" t="s">
        <v>1535</v>
      </c>
    </row>
    <row r="872" spans="3:9" ht="12">
      <c r="C872" s="6" t="s">
        <v>6</v>
      </c>
      <c r="D872" s="5" t="s">
        <v>4</v>
      </c>
      <c r="G872" s="8" t="s">
        <v>7</v>
      </c>
      <c r="H872" s="9" t="s">
        <v>1519</v>
      </c>
      <c r="I872" s="8" t="s">
        <v>1535</v>
      </c>
    </row>
    <row r="873" spans="3:9" ht="12">
      <c r="C873" s="6" t="s">
        <v>8</v>
      </c>
      <c r="D873" s="5" t="s">
        <v>4</v>
      </c>
      <c r="G873" s="8" t="s">
        <v>9</v>
      </c>
      <c r="H873" s="9" t="s">
        <v>1519</v>
      </c>
      <c r="I873" s="8" t="s">
        <v>1535</v>
      </c>
    </row>
    <row r="874" spans="3:9" ht="12">
      <c r="C874" s="6" t="s">
        <v>10</v>
      </c>
      <c r="D874" s="5" t="s">
        <v>4</v>
      </c>
      <c r="G874" s="8" t="s">
        <v>11</v>
      </c>
      <c r="H874" s="9" t="s">
        <v>1519</v>
      </c>
      <c r="I874" s="8" t="s">
        <v>1535</v>
      </c>
    </row>
    <row r="875" spans="3:4" ht="12">
      <c r="C875" s="6" t="s">
        <v>12</v>
      </c>
      <c r="D875" s="5" t="s">
        <v>13</v>
      </c>
    </row>
    <row r="878" spans="2:3" ht="12">
      <c r="B878" s="20">
        <f>COUNT(B2:B869)</f>
        <v>646</v>
      </c>
      <c r="C878" s="7" t="s">
        <v>14</v>
      </c>
    </row>
    <row r="879" spans="2:3" ht="12">
      <c r="B879" s="6">
        <v>25</v>
      </c>
      <c r="C879" s="7" t="s">
        <v>15</v>
      </c>
    </row>
    <row r="880" spans="2:4" ht="12">
      <c r="B880" s="6">
        <v>12</v>
      </c>
      <c r="C880" s="7" t="s">
        <v>16</v>
      </c>
      <c r="D880" s="21"/>
    </row>
    <row r="881" spans="2:3" ht="12">
      <c r="B881" s="6">
        <v>65</v>
      </c>
      <c r="C881" s="7" t="s">
        <v>17</v>
      </c>
    </row>
    <row r="882" spans="2:3" ht="12">
      <c r="B882" s="6">
        <v>13</v>
      </c>
      <c r="C882" s="7" t="s">
        <v>18</v>
      </c>
    </row>
    <row r="883" spans="2:3" ht="12">
      <c r="B883" s="6">
        <v>14</v>
      </c>
      <c r="C883" s="7" t="s">
        <v>19</v>
      </c>
    </row>
    <row r="884" spans="2:3" ht="12">
      <c r="B884" s="6">
        <v>11</v>
      </c>
      <c r="C884" s="7" t="s">
        <v>20</v>
      </c>
    </row>
    <row r="885" spans="2:3" ht="12">
      <c r="B885" s="6">
        <v>8</v>
      </c>
      <c r="C885" s="7" t="s">
        <v>21</v>
      </c>
    </row>
    <row r="886" spans="2:3" ht="12">
      <c r="B886" s="6">
        <v>5</v>
      </c>
      <c r="C886" s="7" t="s">
        <v>22</v>
      </c>
    </row>
    <row r="887" spans="2:3" ht="12">
      <c r="B887" s="6">
        <v>20</v>
      </c>
      <c r="C887" s="7" t="s">
        <v>23</v>
      </c>
    </row>
    <row r="888" spans="2:3" ht="12">
      <c r="B888" s="6">
        <v>10</v>
      </c>
      <c r="C888" s="7" t="s">
        <v>24</v>
      </c>
    </row>
    <row r="889" spans="2:3" ht="12">
      <c r="B889" s="6">
        <v>33</v>
      </c>
      <c r="C889" s="7" t="s">
        <v>25</v>
      </c>
    </row>
    <row r="890" spans="2:3" ht="12">
      <c r="B890" s="6">
        <v>11</v>
      </c>
      <c r="C890" s="7" t="s">
        <v>26</v>
      </c>
    </row>
    <row r="891" spans="2:3" ht="12">
      <c r="B891" s="6">
        <v>7</v>
      </c>
      <c r="C891" s="7" t="s">
        <v>27</v>
      </c>
    </row>
    <row r="892" ht="12">
      <c r="C892" s="20"/>
    </row>
    <row r="893" spans="1:3" ht="12">
      <c r="A893" s="22" t="s">
        <v>28</v>
      </c>
      <c r="B893" s="20">
        <f>B878+SUM(B879:B891)-COUNT(B879:B891)</f>
        <v>867</v>
      </c>
      <c r="C893" s="23" t="s">
        <v>29</v>
      </c>
    </row>
    <row r="895" ht="12">
      <c r="B895" s="23" t="s">
        <v>30</v>
      </c>
    </row>
    <row r="896" spans="1:9" ht="12">
      <c r="A896" s="24"/>
      <c r="B896" s="6">
        <v>1</v>
      </c>
      <c r="C896" s="6" t="s">
        <v>31</v>
      </c>
      <c r="D896" s="5" t="s">
        <v>32</v>
      </c>
      <c r="I896" s="10"/>
    </row>
    <row r="897" spans="2:9" ht="12">
      <c r="B897" s="6">
        <v>1</v>
      </c>
      <c r="C897" s="6" t="s">
        <v>33</v>
      </c>
      <c r="D897" s="5" t="s">
        <v>34</v>
      </c>
      <c r="G897" s="8" t="s">
        <v>35</v>
      </c>
      <c r="H897" s="9" t="s">
        <v>1052</v>
      </c>
      <c r="I897" s="10"/>
    </row>
    <row r="898" spans="1:9" ht="12">
      <c r="A898" s="24"/>
      <c r="B898" s="6">
        <v>1</v>
      </c>
      <c r="C898" s="6" t="s">
        <v>36</v>
      </c>
      <c r="D898" s="5" t="s">
        <v>37</v>
      </c>
      <c r="E898" s="7" t="s">
        <v>38</v>
      </c>
      <c r="I898" s="10" t="s">
        <v>1520</v>
      </c>
    </row>
    <row r="899" spans="2:9" ht="12">
      <c r="B899" s="6">
        <v>1</v>
      </c>
      <c r="C899" s="6" t="s">
        <v>39</v>
      </c>
      <c r="D899" s="5" t="s">
        <v>1427</v>
      </c>
      <c r="E899" s="6" t="s">
        <v>1516</v>
      </c>
      <c r="F899" s="7" t="s">
        <v>1273</v>
      </c>
      <c r="G899" s="18" t="s">
        <v>42</v>
      </c>
      <c r="H899" s="9" t="s">
        <v>1519</v>
      </c>
      <c r="I899" s="8" t="s">
        <v>1520</v>
      </c>
    </row>
  </sheetData>
  <printOptions/>
  <pageMargins left="0.5" right="0.5" top="1" bottom="1" header="0.5" footer="0.5"/>
  <pageSetup orientation="landscape" paperSize="9"/>
  <headerFooter alignWithMargins="0">
    <oddHeader>&amp;LRJ Schulting&amp;CAveline's Hole Catalogue&amp;R&amp;D</oddHeader>
    <oddFooter>&amp;CPage &amp;P</oddFooter>
  </headerFooter>
  <rowBreaks count="1" manualBreakCount="1">
    <brk id="58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Archaeology and Palaeoecology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Schulting</dc:creator>
  <cp:keywords/>
  <dc:description/>
  <cp:lastModifiedBy>Rick Schulting</cp:lastModifiedBy>
  <dcterms:created xsi:type="dcterms:W3CDTF">2006-03-13T10:37:11Z</dcterms:created>
  <cp:category/>
  <cp:version/>
  <cp:contentType/>
  <cp:contentStatus/>
</cp:coreProperties>
</file>